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nSci\Swine\CSA\"/>
    </mc:Choice>
  </mc:AlternateContent>
  <bookViews>
    <workbookView xWindow="0" yWindow="0" windowWidth="20490" windowHeight="7760"/>
  </bookViews>
  <sheets>
    <sheet name="Multiple Configuration Template" sheetId="1" r:id="rId1"/>
    <sheet name="Standard Config. Template" sheetId="9" r:id="rId2"/>
    <sheet name="Example Farm 1" sheetId="10" r:id="rId3"/>
    <sheet name="Example Farm 2" sheetId="11" r:id="rId4"/>
  </sheets>
  <calcPr calcId="162913" concurrentCalc="0"/>
</workbook>
</file>

<file path=xl/calcChain.xml><?xml version="1.0" encoding="utf-8"?>
<calcChain xmlns="http://schemas.openxmlformats.org/spreadsheetml/2006/main">
  <c r="B17" i="11" l="1"/>
  <c r="B16" i="11"/>
  <c r="B15" i="11"/>
  <c r="B14" i="11"/>
  <c r="B7" i="11"/>
  <c r="B5" i="11"/>
  <c r="B6" i="11"/>
  <c r="B8" i="11"/>
  <c r="B9" i="11"/>
  <c r="B10" i="11"/>
  <c r="B11" i="11"/>
  <c r="B4" i="11"/>
  <c r="B20" i="11"/>
  <c r="B21" i="11"/>
  <c r="B22" i="11"/>
  <c r="B23" i="11"/>
  <c r="B24" i="11"/>
  <c r="B18" i="11"/>
  <c r="B12" i="11"/>
  <c r="C109" i="10"/>
  <c r="C110" i="10"/>
  <c r="C111" i="10"/>
  <c r="C112" i="10"/>
  <c r="C115" i="10"/>
  <c r="C116" i="10"/>
  <c r="C118" i="10"/>
  <c r="C119" i="10"/>
  <c r="C107" i="10"/>
  <c r="C106" i="10"/>
  <c r="J107" i="10"/>
  <c r="I107" i="10"/>
  <c r="K107" i="10"/>
  <c r="G109" i="10"/>
  <c r="J109" i="10"/>
  <c r="I109" i="10"/>
  <c r="L109" i="10"/>
  <c r="O109" i="10"/>
  <c r="G110" i="10"/>
  <c r="J110" i="10"/>
  <c r="I110" i="10"/>
  <c r="K110" i="10"/>
  <c r="N110" i="10"/>
  <c r="L110" i="10"/>
  <c r="M110" i="10"/>
  <c r="O110" i="10"/>
  <c r="G111" i="10"/>
  <c r="J111" i="10"/>
  <c r="I111" i="10"/>
  <c r="K111" i="10"/>
  <c r="N111" i="10"/>
  <c r="L111" i="10"/>
  <c r="M111" i="10"/>
  <c r="O111" i="10"/>
  <c r="G112" i="10"/>
  <c r="J112" i="10"/>
  <c r="I112" i="10"/>
  <c r="K112" i="10"/>
  <c r="N112" i="10"/>
  <c r="L112" i="10"/>
  <c r="M112" i="10"/>
  <c r="O112" i="10"/>
  <c r="G115" i="10"/>
  <c r="J115" i="10"/>
  <c r="I115" i="10"/>
  <c r="L115" i="10"/>
  <c r="O115" i="10"/>
  <c r="G116" i="10"/>
  <c r="J116" i="10"/>
  <c r="I116" i="10"/>
  <c r="K116" i="10"/>
  <c r="N116" i="10"/>
  <c r="L116" i="10"/>
  <c r="M116" i="10"/>
  <c r="O116" i="10"/>
  <c r="G118" i="10"/>
  <c r="J118" i="10"/>
  <c r="I118" i="10"/>
  <c r="L118" i="10"/>
  <c r="O118" i="10"/>
  <c r="G119" i="10"/>
  <c r="J119" i="10"/>
  <c r="I119" i="10"/>
  <c r="K119" i="10"/>
  <c r="N119" i="10"/>
  <c r="L119" i="10"/>
  <c r="M119" i="10"/>
  <c r="O119" i="10"/>
  <c r="I120" i="10"/>
  <c r="C120" i="10"/>
  <c r="C8" i="9"/>
  <c r="C9" i="9"/>
  <c r="C12" i="9"/>
  <c r="C13" i="9"/>
  <c r="C15" i="9"/>
  <c r="C16" i="9"/>
  <c r="C6" i="9"/>
  <c r="C8" i="1"/>
  <c r="C9" i="1"/>
  <c r="C10" i="1"/>
  <c r="C14" i="1"/>
  <c r="C17" i="1"/>
  <c r="C11" i="1"/>
  <c r="C15" i="1"/>
  <c r="C18" i="1"/>
  <c r="C6" i="1"/>
  <c r="K6" i="1"/>
  <c r="J6" i="1"/>
  <c r="I6" i="1"/>
  <c r="G8" i="1"/>
  <c r="J8" i="1"/>
  <c r="I8" i="1"/>
  <c r="G9" i="1"/>
  <c r="J9" i="1"/>
  <c r="I9" i="1"/>
  <c r="G10" i="1"/>
  <c r="J10" i="1"/>
  <c r="I10" i="1"/>
  <c r="J11" i="1"/>
  <c r="I11" i="1"/>
  <c r="G14" i="1"/>
  <c r="J14" i="1"/>
  <c r="I14" i="1"/>
  <c r="J15" i="1"/>
  <c r="I15" i="1"/>
  <c r="G17" i="1"/>
  <c r="J17" i="1"/>
  <c r="I17" i="1"/>
  <c r="J18" i="1"/>
  <c r="I18" i="1"/>
  <c r="I19" i="1"/>
  <c r="B46" i="10"/>
  <c r="B47" i="10"/>
  <c r="B48" i="10"/>
  <c r="B49" i="10"/>
  <c r="B50" i="10"/>
  <c r="B44" i="10"/>
  <c r="B38" i="10"/>
  <c r="J16" i="9"/>
  <c r="J13" i="9"/>
  <c r="J9" i="9"/>
  <c r="C22" i="9"/>
  <c r="C24" i="9"/>
  <c r="C20" i="9"/>
  <c r="K24" i="9"/>
  <c r="N24" i="9"/>
  <c r="O24" i="9"/>
  <c r="M24" i="9"/>
  <c r="L24" i="9"/>
  <c r="J24" i="9"/>
  <c r="I24" i="9"/>
  <c r="G24" i="9"/>
  <c r="K22" i="9"/>
  <c r="N22" i="9"/>
  <c r="O22" i="9"/>
  <c r="M22" i="9"/>
  <c r="L22" i="9"/>
  <c r="J22" i="9"/>
  <c r="I22" i="9"/>
  <c r="G22" i="9"/>
  <c r="K20" i="9"/>
  <c r="J20" i="9"/>
  <c r="I20" i="9"/>
  <c r="K16" i="9"/>
  <c r="N16" i="9"/>
  <c r="O16" i="9"/>
  <c r="M16" i="9"/>
  <c r="L16" i="9"/>
  <c r="I16" i="9"/>
  <c r="G16" i="9"/>
  <c r="L15" i="9"/>
  <c r="O15" i="9"/>
  <c r="J15" i="9"/>
  <c r="I15" i="9"/>
  <c r="G15" i="9"/>
  <c r="K13" i="9"/>
  <c r="N13" i="9"/>
  <c r="O13" i="9"/>
  <c r="M13" i="9"/>
  <c r="L13" i="9"/>
  <c r="I13" i="9"/>
  <c r="G13" i="9"/>
  <c r="L12" i="9"/>
  <c r="O12" i="9"/>
  <c r="J12" i="9"/>
  <c r="I12" i="9"/>
  <c r="G12" i="9"/>
  <c r="G9" i="9"/>
  <c r="I9" i="9"/>
  <c r="K9" i="9"/>
  <c r="N9" i="9"/>
  <c r="O9" i="9"/>
  <c r="M9" i="9"/>
  <c r="L9" i="9"/>
  <c r="K6" i="9"/>
  <c r="J6" i="9"/>
  <c r="I6" i="9"/>
  <c r="G8" i="9"/>
  <c r="J8" i="9"/>
  <c r="I8" i="9"/>
  <c r="L8" i="9"/>
  <c r="O8" i="9"/>
  <c r="C5" i="9"/>
  <c r="K18" i="1"/>
  <c r="N18" i="1"/>
  <c r="O18" i="1"/>
  <c r="K11" i="1"/>
  <c r="N11" i="1"/>
  <c r="O11" i="1"/>
  <c r="L11" i="1"/>
  <c r="G15" i="1"/>
  <c r="L17" i="1"/>
  <c r="O17" i="1"/>
  <c r="L14" i="1"/>
  <c r="O14" i="1"/>
  <c r="C24" i="1"/>
  <c r="C25" i="1"/>
  <c r="C26" i="1"/>
  <c r="C27" i="1"/>
  <c r="C29" i="1"/>
  <c r="C30" i="1"/>
  <c r="C31" i="1"/>
  <c r="C32" i="1"/>
  <c r="C22" i="1"/>
  <c r="K22" i="1"/>
  <c r="J22" i="1"/>
  <c r="I22" i="1"/>
  <c r="K15" i="1"/>
  <c r="N15" i="1"/>
  <c r="O15" i="1"/>
  <c r="M15" i="1"/>
  <c r="L15" i="1"/>
  <c r="M32" i="1"/>
  <c r="M31" i="1"/>
  <c r="M30" i="1"/>
  <c r="M29" i="1"/>
  <c r="M10" i="1"/>
  <c r="M9" i="1"/>
  <c r="K27" i="1"/>
  <c r="N27" i="1"/>
  <c r="O27" i="1"/>
  <c r="L8" i="1"/>
  <c r="O8" i="1"/>
  <c r="L18" i="1"/>
  <c r="M18" i="1"/>
  <c r="M11" i="1"/>
  <c r="J27" i="1"/>
  <c r="I27" i="1"/>
  <c r="L27" i="1"/>
  <c r="M24" i="1"/>
  <c r="M27" i="1"/>
  <c r="M26" i="1"/>
  <c r="M25" i="1"/>
  <c r="G18" i="1"/>
  <c r="G11" i="1"/>
  <c r="G30" i="1"/>
  <c r="J30" i="1"/>
  <c r="I30" i="1"/>
  <c r="K30" i="1"/>
  <c r="N30" i="1"/>
  <c r="L30" i="1"/>
  <c r="O30" i="1"/>
  <c r="K31" i="1"/>
  <c r="N31" i="1"/>
  <c r="O31" i="1"/>
  <c r="L31" i="1"/>
  <c r="J31" i="1"/>
  <c r="I31" i="1"/>
  <c r="J32" i="1"/>
  <c r="I32" i="1"/>
  <c r="K32" i="1"/>
  <c r="N32" i="1"/>
  <c r="L32" i="1"/>
  <c r="O32" i="1"/>
  <c r="G29" i="1"/>
  <c r="J29" i="1"/>
  <c r="I29" i="1"/>
  <c r="K29" i="1"/>
  <c r="N29" i="1"/>
  <c r="O29" i="1"/>
  <c r="L29" i="1"/>
  <c r="K10" i="1"/>
  <c r="N10" i="1"/>
  <c r="L10" i="1"/>
  <c r="O10" i="1"/>
  <c r="K9" i="1"/>
  <c r="N9" i="1"/>
  <c r="O9" i="1"/>
  <c r="L9" i="1"/>
  <c r="G26" i="1"/>
  <c r="G25" i="1"/>
  <c r="J25" i="1"/>
  <c r="I25" i="1"/>
  <c r="K25" i="1"/>
  <c r="N25" i="1"/>
  <c r="O25" i="1"/>
  <c r="J26" i="1"/>
  <c r="I26" i="1"/>
  <c r="K26" i="1"/>
  <c r="N26" i="1"/>
  <c r="O26" i="1"/>
  <c r="G24" i="1"/>
  <c r="J24" i="1"/>
  <c r="I24" i="1"/>
  <c r="K24" i="1"/>
  <c r="N24" i="1"/>
  <c r="O24" i="1"/>
  <c r="L26" i="1"/>
  <c r="L25" i="1"/>
  <c r="C5" i="1"/>
  <c r="G27" i="1"/>
  <c r="G31" i="1"/>
  <c r="G32" i="1"/>
  <c r="L24" i="1"/>
</calcChain>
</file>

<file path=xl/sharedStrings.xml><?xml version="1.0" encoding="utf-8"?>
<sst xmlns="http://schemas.openxmlformats.org/spreadsheetml/2006/main" count="236" uniqueCount="81">
  <si>
    <t xml:space="preserve">Total Pigs in Breeding = </t>
  </si>
  <si>
    <t>Total Pigs on Site =</t>
  </si>
  <si>
    <t># in Gestation housed:</t>
  </si>
  <si>
    <t>- individually =</t>
  </si>
  <si>
    <t># in Farrowing housed:</t>
  </si>
  <si>
    <t xml:space="preserve">Total Pigs in Non-Breeding = </t>
  </si>
  <si>
    <t>Percentage</t>
  </si>
  <si>
    <t>average number of pigs/pen</t>
  </si>
  <si>
    <t>Table Key</t>
  </si>
  <si>
    <t>Number to Assess</t>
  </si>
  <si>
    <t>- in groups =</t>
  </si>
  <si>
    <t>- # in Nursery (pigs &lt;10wks of age) housed in groups =</t>
  </si>
  <si>
    <t>- # in Finishing (pigs &gt;10wks of age housed in groups =</t>
  </si>
  <si>
    <t>Total number of pens</t>
  </si>
  <si>
    <t>Number of Rooms</t>
  </si>
  <si>
    <t>Minimum # rooms to Assess</t>
  </si>
  <si>
    <r>
      <t>Minimum # of pens to assess</t>
    </r>
    <r>
      <rPr>
        <sz val="12"/>
        <rFont val="Arial"/>
      </rPr>
      <t xml:space="preserve"> per room</t>
    </r>
  </si>
  <si>
    <t>Use this worksheet to calculate the number of pigs to assess on the site. Fill in the site animal inventory in the yellow boxes on the left. An error message will display if the inventory numbers add up incorrectly. The number of animals and pens to assess will automatically display in the blue boxes on the right.</t>
  </si>
  <si>
    <t>STEP 3</t>
  </si>
  <si>
    <t>STEP 4</t>
  </si>
  <si>
    <t>STEP 5</t>
  </si>
  <si>
    <t>Assess a pen or every __th pen or stall</t>
  </si>
  <si>
    <t>Minimum Number to Assess</t>
  </si>
  <si>
    <t># in Nursery</t>
  </si>
  <si>
    <t># in Finishing</t>
  </si>
  <si>
    <t>Minimum # of pens to assess per room</t>
  </si>
  <si>
    <t>average number of pigs/pen or room</t>
  </si>
  <si>
    <t>Total number of pens/stalll per room</t>
  </si>
  <si>
    <t>Fill in inventory numbers</t>
  </si>
  <si>
    <t>ALL</t>
  </si>
  <si>
    <t xml:space="preserve"> - in groups =</t>
  </si>
  <si>
    <r>
      <rPr>
        <b/>
        <sz val="12"/>
        <color theme="1"/>
        <rFont val="Arial"/>
        <family val="2"/>
      </rPr>
      <t># Boars</t>
    </r>
    <r>
      <rPr>
        <sz val="12"/>
        <color theme="1"/>
        <rFont val="Arial"/>
        <family val="2"/>
      </rPr>
      <t xml:space="preserve"> - individually </t>
    </r>
  </si>
  <si>
    <r>
      <rPr>
        <b/>
        <sz val="12"/>
        <color theme="1"/>
        <rFont val="Arial"/>
        <family val="2"/>
      </rPr>
      <t># Boars</t>
    </r>
    <r>
      <rPr>
        <sz val="12"/>
        <color theme="1"/>
        <rFont val="Arial"/>
        <family val="2"/>
      </rPr>
      <t xml:space="preserve"> - group</t>
    </r>
  </si>
  <si>
    <t>Gestation 1
30 pens
6 per pen</t>
  </si>
  <si>
    <t>Gestation 2
30 pens
6 per pen</t>
  </si>
  <si>
    <t>Gestation 3
30 pens
6 per pen</t>
  </si>
  <si>
    <t>Gestation 4
30 pens
6 per pen</t>
  </si>
  <si>
    <t>Gestation 5
30 pens
6 per pen</t>
  </si>
  <si>
    <t>Gestation 6
30 pens
6 per pen</t>
  </si>
  <si>
    <t>Gestation 7
30 pens
6 per pen</t>
  </si>
  <si>
    <t>Gestation 8
55 pens
6 per pen</t>
  </si>
  <si>
    <t>Breeding 3
Individual Stalls</t>
  </si>
  <si>
    <t>Breeding 4
Individual Stalls</t>
  </si>
  <si>
    <t>Farrowing 1
7 rooms
18 crates per room</t>
  </si>
  <si>
    <t>Farrowing 2
8 rooms
18 crates per room</t>
  </si>
  <si>
    <t>Breeding 1
Individual Stalls</t>
  </si>
  <si>
    <t>Breeding 2
Individual Stalls</t>
  </si>
  <si>
    <t>Farrowing 3
6 rooms
36 crates per room</t>
  </si>
  <si>
    <t>Farrowing 4
6 rooms
36 crates per room</t>
  </si>
  <si>
    <t>OFFICE</t>
  </si>
  <si>
    <t># of animals</t>
  </si>
  <si>
    <t># of rooms</t>
  </si>
  <si>
    <t># of pens/crates</t>
  </si>
  <si>
    <t># of pigs per pen</t>
  </si>
  <si>
    <t>Gestation - group housed</t>
  </si>
  <si>
    <t>Barn 1</t>
  </si>
  <si>
    <t>Barn 2</t>
  </si>
  <si>
    <t>Barn 3</t>
  </si>
  <si>
    <t>Barn 4</t>
  </si>
  <si>
    <t>Barn 5</t>
  </si>
  <si>
    <t>Barn 6</t>
  </si>
  <si>
    <t>Barn 7</t>
  </si>
  <si>
    <t>Barn 8</t>
  </si>
  <si>
    <t>Breeding - individual stalls</t>
  </si>
  <si>
    <t>NA</t>
  </si>
  <si>
    <t>Farrowing - individual crates</t>
  </si>
  <si>
    <t>Boars (Teasers) - individual stalls</t>
  </si>
  <si>
    <t>STEP 1</t>
  </si>
  <si>
    <t>STEP 2</t>
  </si>
  <si>
    <t># of pens/crates per room</t>
  </si>
  <si>
    <t>Gestation 1          8 pens
70 per pen</t>
  </si>
  <si>
    <t>Gestation 2
8 pens
70 per pen</t>
  </si>
  <si>
    <t>Breeding 1
550 Individual Stalls</t>
  </si>
  <si>
    <t>Gestation 3
40 pens
10 per pen</t>
  </si>
  <si>
    <t>Farrowing 1
10 rooms
24 crates per room</t>
  </si>
  <si>
    <t>Farrowing 2
10 rooms
24 crates per room</t>
  </si>
  <si>
    <t>284</t>
  </si>
  <si>
    <t>218</t>
  </si>
  <si>
    <t>0</t>
  </si>
  <si>
    <t xml:space="preserve"># Boars - individually </t>
  </si>
  <si>
    <t># Boars -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</si>
</sst>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2"/>
      <name val="Arial"/>
    </font>
    <font>
      <sz val="12"/>
      <color indexed="10"/>
      <name val="Arial"/>
    </font>
    <font>
      <b/>
      <sz val="12"/>
      <name val="Arial"/>
      <family val="2"/>
    </font>
    <font>
      <sz val="8"/>
      <name val="Arial"/>
    </font>
    <font>
      <sz val="16"/>
      <name val="Arial"/>
    </font>
    <font>
      <sz val="12"/>
      <name val="Arial"/>
    </font>
    <font>
      <sz val="12"/>
      <color rgb="FFFF0000"/>
      <name val="Arial"/>
    </font>
    <font>
      <sz val="12"/>
      <name val="Arial"/>
      <family val="2"/>
    </font>
    <font>
      <sz val="16"/>
      <name val="Arial"/>
      <family val="2"/>
    </font>
    <font>
      <b/>
      <sz val="12"/>
      <color theme="1"/>
      <name val="Arial"/>
      <family val="2"/>
    </font>
    <font>
      <sz val="12"/>
      <color theme="1"/>
      <name val="Arial"/>
      <family val="2"/>
    </font>
    <font>
      <sz val="10"/>
      <name val="Arial"/>
      <family val="2"/>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12" fillId="0" borderId="0"/>
  </cellStyleXfs>
  <cellXfs count="144">
    <xf numFmtId="0" fontId="0" fillId="0" borderId="0" xfId="0"/>
    <xf numFmtId="0" fontId="1" fillId="0" borderId="0" xfId="0" applyFont="1"/>
    <xf numFmtId="0" fontId="1" fillId="0" borderId="0" xfId="0" applyFont="1" applyAlignment="1">
      <alignment horizontal="right"/>
    </xf>
    <xf numFmtId="0" fontId="1" fillId="0" borderId="0" xfId="0" applyFont="1" applyProtection="1"/>
    <xf numFmtId="0" fontId="1" fillId="0" borderId="0" xfId="0" applyFont="1" applyAlignment="1" applyProtection="1">
      <alignment horizontal="right"/>
    </xf>
    <xf numFmtId="0" fontId="1" fillId="0" borderId="3" xfId="0" applyFont="1" applyBorder="1" applyAlignment="1" applyProtection="1">
      <alignment horizontal="right"/>
    </xf>
    <xf numFmtId="0" fontId="1" fillId="0" borderId="3" xfId="0" applyFont="1" applyBorder="1" applyProtection="1"/>
    <xf numFmtId="0" fontId="1" fillId="0" borderId="2" xfId="0" applyFont="1" applyBorder="1" applyProtection="1"/>
    <xf numFmtId="0" fontId="2" fillId="0" borderId="4" xfId="0" quotePrefix="1" applyFont="1" applyBorder="1" applyAlignment="1" applyProtection="1">
      <alignment horizontal="right"/>
    </xf>
    <xf numFmtId="0" fontId="1" fillId="0" borderId="5" xfId="0" applyFont="1" applyBorder="1" applyProtection="1"/>
    <xf numFmtId="0" fontId="3" fillId="0" borderId="6" xfId="0" applyFont="1" applyBorder="1" applyAlignment="1" applyProtection="1">
      <alignment horizontal="right"/>
    </xf>
    <xf numFmtId="0" fontId="1" fillId="0" borderId="6" xfId="0" applyFont="1" applyBorder="1" applyProtection="1"/>
    <xf numFmtId="1" fontId="1" fillId="0" borderId="7" xfId="0" applyNumberFormat="1" applyFont="1" applyBorder="1" applyProtection="1"/>
    <xf numFmtId="1" fontId="1" fillId="0" borderId="2" xfId="0" applyNumberFormat="1" applyFont="1" applyBorder="1" applyProtection="1"/>
    <xf numFmtId="1" fontId="1" fillId="0" borderId="8" xfId="0" applyNumberFormat="1" applyFont="1" applyBorder="1" applyProtection="1"/>
    <xf numFmtId="1" fontId="1" fillId="0" borderId="6" xfId="0" applyNumberFormat="1" applyFont="1" applyBorder="1" applyProtection="1"/>
    <xf numFmtId="0" fontId="1" fillId="0" borderId="0" xfId="0" applyFont="1" applyBorder="1" applyProtection="1"/>
    <xf numFmtId="0" fontId="1" fillId="0" borderId="9" xfId="0" applyFont="1" applyBorder="1" applyProtection="1"/>
    <xf numFmtId="0" fontId="6" fillId="0" borderId="0" xfId="0" applyFont="1"/>
    <xf numFmtId="0" fontId="1" fillId="0" borderId="10" xfId="0" applyFont="1" applyBorder="1" applyProtection="1"/>
    <xf numFmtId="0" fontId="1" fillId="0" borderId="12" xfId="0" applyFont="1" applyBorder="1" applyProtection="1"/>
    <xf numFmtId="2" fontId="1" fillId="0" borderId="0" xfId="0" applyNumberFormat="1" applyFont="1" applyProtection="1"/>
    <xf numFmtId="1" fontId="1" fillId="0" borderId="0" xfId="0" applyNumberFormat="1" applyFont="1" applyProtection="1"/>
    <xf numFmtId="0" fontId="1" fillId="0" borderId="2" xfId="0" applyFont="1" applyBorder="1" applyAlignment="1" applyProtection="1">
      <alignment horizontal="center"/>
    </xf>
    <xf numFmtId="2" fontId="1" fillId="0" borderId="2" xfId="0" applyNumberFormat="1" applyFont="1" applyBorder="1" applyAlignment="1" applyProtection="1">
      <alignment horizontal="center"/>
    </xf>
    <xf numFmtId="0" fontId="1" fillId="0" borderId="5" xfId="0" applyFont="1" applyBorder="1" applyAlignment="1" applyProtection="1">
      <alignment horizontal="center"/>
    </xf>
    <xf numFmtId="0" fontId="1" fillId="0" borderId="6" xfId="0" applyFont="1" applyBorder="1" applyAlignment="1" applyProtection="1">
      <alignment horizontal="center"/>
    </xf>
    <xf numFmtId="0" fontId="1" fillId="0" borderId="6" xfId="0" applyFont="1" applyBorder="1" applyAlignment="1" applyProtection="1">
      <alignment horizontal="center" wrapText="1"/>
    </xf>
    <xf numFmtId="0" fontId="1" fillId="0" borderId="13" xfId="0" applyFont="1" applyBorder="1" applyProtection="1"/>
    <xf numFmtId="0" fontId="7" fillId="0" borderId="6" xfId="0" applyFont="1" applyBorder="1" applyAlignment="1" applyProtection="1">
      <alignment horizontal="center"/>
    </xf>
    <xf numFmtId="0" fontId="8" fillId="0" borderId="0" xfId="0" applyFont="1" applyProtection="1"/>
    <xf numFmtId="0" fontId="1" fillId="0" borderId="2" xfId="0" applyFont="1" applyFill="1" applyBorder="1" applyProtection="1"/>
    <xf numFmtId="0" fontId="10" fillId="0" borderId="2" xfId="0" applyFont="1" applyBorder="1" applyAlignment="1" applyProtection="1">
      <alignment horizontal="left"/>
    </xf>
    <xf numFmtId="0" fontId="11" fillId="0" borderId="2" xfId="0" quotePrefix="1" applyFont="1" applyBorder="1" applyAlignment="1" applyProtection="1">
      <alignment horizontal="right"/>
    </xf>
    <xf numFmtId="0" fontId="11" fillId="0" borderId="2" xfId="0" applyFont="1" applyBorder="1" applyAlignment="1" applyProtection="1">
      <alignment horizontal="right"/>
    </xf>
    <xf numFmtId="0" fontId="11" fillId="0" borderId="4" xfId="0" quotePrefix="1" applyFont="1" applyBorder="1" applyAlignment="1" applyProtection="1">
      <alignment horizontal="right"/>
    </xf>
    <xf numFmtId="0" fontId="1" fillId="3" borderId="2" xfId="0" applyFont="1" applyFill="1" applyBorder="1" applyProtection="1"/>
    <xf numFmtId="0" fontId="1" fillId="2" borderId="2" xfId="0" applyFont="1" applyFill="1" applyBorder="1" applyProtection="1">
      <protection locked="0"/>
    </xf>
    <xf numFmtId="1" fontId="1" fillId="0" borderId="2" xfId="0" applyNumberFormat="1" applyFont="1" applyFill="1" applyBorder="1" applyProtection="1"/>
    <xf numFmtId="0" fontId="1" fillId="0" borderId="11" xfId="0" applyFont="1" applyFill="1" applyBorder="1" applyProtection="1"/>
    <xf numFmtId="0" fontId="1" fillId="0" borderId="5" xfId="0" applyFont="1" applyFill="1" applyBorder="1" applyProtection="1"/>
    <xf numFmtId="0" fontId="1" fillId="2" borderId="3" xfId="0" applyFont="1" applyFill="1" applyBorder="1" applyAlignment="1" applyProtection="1">
      <alignment horizontal="center"/>
    </xf>
    <xf numFmtId="0" fontId="1" fillId="2" borderId="2"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1" fontId="1" fillId="0" borderId="2" xfId="0" applyNumberFormat="1" applyFont="1" applyFill="1" applyBorder="1" applyAlignment="1" applyProtection="1">
      <alignment horizontal="center"/>
    </xf>
    <xf numFmtId="1" fontId="1" fillId="3" borderId="2" xfId="0" applyNumberFormat="1" applyFont="1" applyFill="1" applyBorder="1" applyAlignment="1" applyProtection="1">
      <alignment horizontal="center"/>
    </xf>
    <xf numFmtId="2" fontId="1" fillId="3" borderId="2" xfId="0" applyNumberFormat="1" applyFont="1" applyFill="1" applyBorder="1" applyAlignment="1" applyProtection="1">
      <alignment horizontal="center"/>
    </xf>
    <xf numFmtId="0" fontId="1" fillId="3" borderId="2" xfId="0" applyFont="1" applyFill="1" applyBorder="1" applyAlignment="1" applyProtection="1">
      <alignment horizontal="center"/>
    </xf>
    <xf numFmtId="0" fontId="1" fillId="3" borderId="11" xfId="0" applyFont="1" applyFill="1" applyBorder="1" applyAlignment="1" applyProtection="1">
      <alignment horizontal="center"/>
    </xf>
    <xf numFmtId="0" fontId="8" fillId="0" borderId="2" xfId="0" quotePrefix="1" applyFont="1" applyBorder="1" applyAlignment="1" applyProtection="1">
      <alignment horizontal="right" wrapText="1"/>
    </xf>
    <xf numFmtId="0" fontId="8" fillId="0" borderId="1" xfId="0" quotePrefix="1" applyFont="1" applyBorder="1" applyAlignment="1" applyProtection="1">
      <alignment horizontal="right" wrapText="1"/>
    </xf>
    <xf numFmtId="0" fontId="1" fillId="0" borderId="8" xfId="0" applyFont="1" applyBorder="1" applyAlignment="1" applyProtection="1">
      <alignment horizontal="center" wrapText="1"/>
    </xf>
    <xf numFmtId="0" fontId="1" fillId="3" borderId="10" xfId="0" applyFont="1" applyFill="1" applyBorder="1" applyAlignment="1" applyProtection="1">
      <alignment horizontal="center"/>
    </xf>
    <xf numFmtId="0" fontId="8" fillId="0" borderId="8" xfId="0" applyFont="1" applyBorder="1" applyAlignment="1" applyProtection="1">
      <alignment horizontal="center" wrapText="1"/>
    </xf>
    <xf numFmtId="0" fontId="1" fillId="0" borderId="11" xfId="0" applyFont="1" applyFill="1" applyBorder="1" applyAlignment="1" applyProtection="1">
      <alignment horizontal="center"/>
    </xf>
    <xf numFmtId="0" fontId="8" fillId="0" borderId="10" xfId="0" quotePrefix="1" applyFont="1" applyBorder="1" applyAlignment="1" applyProtection="1">
      <alignment horizontal="right" wrapText="1"/>
    </xf>
    <xf numFmtId="1" fontId="1" fillId="3" borderId="10" xfId="0" applyNumberFormat="1" applyFont="1" applyFill="1" applyBorder="1" applyAlignment="1" applyProtection="1">
      <alignment horizontal="center"/>
    </xf>
    <xf numFmtId="0" fontId="1" fillId="2" borderId="10" xfId="0" applyFont="1" applyFill="1" applyBorder="1" applyAlignment="1" applyProtection="1">
      <alignment horizontal="center"/>
      <protection locked="0"/>
    </xf>
    <xf numFmtId="2" fontId="1" fillId="0" borderId="10" xfId="0" applyNumberFormat="1" applyFont="1" applyBorder="1" applyAlignment="1" applyProtection="1">
      <alignment horizontal="center"/>
    </xf>
    <xf numFmtId="2" fontId="1" fillId="3" borderId="10" xfId="0" applyNumberFormat="1" applyFont="1" applyFill="1" applyBorder="1" applyAlignment="1" applyProtection="1">
      <alignment horizontal="center"/>
    </xf>
    <xf numFmtId="0" fontId="1" fillId="0" borderId="6" xfId="0" applyFont="1" applyFill="1" applyBorder="1" applyProtection="1"/>
    <xf numFmtId="0" fontId="6" fillId="0" borderId="6" xfId="0" applyFont="1" applyBorder="1" applyAlignment="1" applyProtection="1">
      <alignment horizontal="center" wrapText="1"/>
    </xf>
    <xf numFmtId="0" fontId="3" fillId="0" borderId="14" xfId="0" applyFont="1" applyBorder="1" applyAlignment="1" applyProtection="1">
      <alignment horizontal="right"/>
    </xf>
    <xf numFmtId="0" fontId="1" fillId="0" borderId="14" xfId="0" applyFont="1" applyFill="1" applyBorder="1" applyProtection="1"/>
    <xf numFmtId="0" fontId="1" fillId="0" borderId="14" xfId="0" applyFont="1" applyBorder="1" applyAlignment="1" applyProtection="1">
      <alignment horizontal="center" wrapText="1"/>
    </xf>
    <xf numFmtId="0" fontId="1" fillId="0" borderId="14" xfId="0" applyFont="1" applyBorder="1" applyProtection="1"/>
    <xf numFmtId="0" fontId="8" fillId="0" borderId="14" xfId="0" applyFont="1" applyBorder="1" applyAlignment="1" applyProtection="1">
      <alignment horizontal="center" wrapText="1"/>
    </xf>
    <xf numFmtId="0" fontId="8" fillId="0" borderId="15" xfId="0" applyFont="1" applyBorder="1" applyAlignment="1" applyProtection="1">
      <alignment horizontal="center" wrapText="1"/>
    </xf>
    <xf numFmtId="0" fontId="10" fillId="0" borderId="10" xfId="0" applyFont="1" applyBorder="1" applyAlignment="1" applyProtection="1">
      <alignment horizontal="left"/>
    </xf>
    <xf numFmtId="0" fontId="8" fillId="0" borderId="6" xfId="0" applyFont="1" applyFill="1" applyBorder="1" applyAlignment="1" applyProtection="1">
      <alignment horizontal="center"/>
    </xf>
    <xf numFmtId="0" fontId="3" fillId="0" borderId="11" xfId="0" quotePrefix="1" applyFont="1" applyBorder="1" applyAlignment="1" applyProtection="1">
      <alignment horizontal="left" wrapText="1"/>
    </xf>
    <xf numFmtId="0" fontId="2" fillId="0" borderId="16" xfId="0" quotePrefix="1" applyFont="1" applyBorder="1" applyAlignment="1" applyProtection="1">
      <alignment horizontal="right"/>
    </xf>
    <xf numFmtId="0" fontId="1" fillId="0" borderId="17" xfId="0" applyFont="1" applyBorder="1" applyProtection="1"/>
    <xf numFmtId="1" fontId="1" fillId="0" borderId="18" xfId="0" applyNumberFormat="1" applyFont="1" applyBorder="1" applyProtection="1"/>
    <xf numFmtId="0" fontId="8" fillId="0" borderId="6" xfId="0" applyFont="1" applyBorder="1" applyAlignment="1" applyProtection="1">
      <alignment horizontal="center" wrapText="1"/>
    </xf>
    <xf numFmtId="0" fontId="1" fillId="0" borderId="6" xfId="0" applyFont="1" applyFill="1" applyBorder="1" applyAlignment="1" applyProtection="1">
      <alignment horizontal="center"/>
    </xf>
    <xf numFmtId="0" fontId="3" fillId="0" borderId="19" xfId="0" applyFont="1" applyBorder="1" applyAlignment="1" applyProtection="1">
      <alignment horizontal="left"/>
    </xf>
    <xf numFmtId="0" fontId="1" fillId="0" borderId="19" xfId="0" applyFont="1" applyFill="1" applyBorder="1" applyProtection="1"/>
    <xf numFmtId="0" fontId="1" fillId="0" borderId="20" xfId="0" applyFont="1" applyBorder="1"/>
    <xf numFmtId="0" fontId="1" fillId="0" borderId="19" xfId="0" applyFont="1" applyBorder="1" applyAlignment="1" applyProtection="1">
      <alignment horizontal="center"/>
    </xf>
    <xf numFmtId="0" fontId="1" fillId="0" borderId="20" xfId="0" applyFont="1" applyBorder="1" applyAlignment="1">
      <alignment horizontal="center"/>
    </xf>
    <xf numFmtId="0" fontId="1" fillId="2" borderId="2" xfId="0" applyFont="1" applyFill="1" applyBorder="1" applyProtection="1"/>
    <xf numFmtId="0" fontId="1" fillId="0" borderId="11" xfId="0" applyFont="1" applyFill="1" applyBorder="1" applyAlignment="1" applyProtection="1">
      <alignment horizontal="center"/>
      <protection locked="0"/>
    </xf>
    <xf numFmtId="2" fontId="1" fillId="0" borderId="2" xfId="0" applyNumberFormat="1" applyFont="1" applyFill="1" applyBorder="1" applyAlignment="1" applyProtection="1">
      <alignment horizontal="center"/>
    </xf>
    <xf numFmtId="0" fontId="8" fillId="0" borderId="10" xfId="0" applyFont="1" applyBorder="1" applyAlignment="1" applyProtection="1">
      <alignment horizontal="center"/>
    </xf>
    <xf numFmtId="1" fontId="8" fillId="4" borderId="10" xfId="0" applyNumberFormat="1" applyFont="1" applyFill="1" applyBorder="1" applyAlignment="1" applyProtection="1">
      <alignment horizontal="center"/>
    </xf>
    <xf numFmtId="0" fontId="8" fillId="0" borderId="11" xfId="0" applyFont="1" applyBorder="1" applyAlignment="1" applyProtection="1">
      <alignment horizontal="center"/>
    </xf>
    <xf numFmtId="1" fontId="8" fillId="4" borderId="2" xfId="0" applyNumberFormat="1" applyFont="1" applyFill="1" applyBorder="1" applyAlignment="1" applyProtection="1">
      <alignment horizontal="center"/>
    </xf>
    <xf numFmtId="0" fontId="8" fillId="0" borderId="11" xfId="0" applyFont="1" applyFill="1" applyBorder="1" applyAlignment="1" applyProtection="1">
      <alignment horizontal="center"/>
    </xf>
    <xf numFmtId="1" fontId="8" fillId="0" borderId="2" xfId="0" applyNumberFormat="1" applyFont="1" applyFill="1" applyBorder="1" applyAlignment="1" applyProtection="1">
      <alignment horizontal="center"/>
    </xf>
    <xf numFmtId="1" fontId="1" fillId="2" borderId="2" xfId="0" applyNumberFormat="1" applyFont="1" applyFill="1" applyBorder="1" applyProtection="1"/>
    <xf numFmtId="1" fontId="1" fillId="2" borderId="2" xfId="0" applyNumberFormat="1" applyFont="1" applyFill="1" applyBorder="1" applyProtection="1">
      <protection locked="0"/>
    </xf>
    <xf numFmtId="2" fontId="8" fillId="0" borderId="2" xfId="0" applyNumberFormat="1" applyFont="1" applyFill="1" applyBorder="1" applyAlignment="1" applyProtection="1">
      <alignment horizontal="center"/>
    </xf>
    <xf numFmtId="0" fontId="8" fillId="3" borderId="2" xfId="0" applyFont="1" applyFill="1" applyBorder="1" applyAlignment="1" applyProtection="1">
      <alignment horizontal="center"/>
    </xf>
    <xf numFmtId="0" fontId="8" fillId="0" borderId="1" xfId="0" quotePrefix="1" applyFont="1" applyBorder="1" applyAlignment="1" applyProtection="1">
      <alignment horizontal="right" wrapText="1"/>
      <protection hidden="1"/>
    </xf>
    <xf numFmtId="0" fontId="1" fillId="3" borderId="1" xfId="0" applyFont="1" applyFill="1" applyBorder="1" applyProtection="1">
      <protection hidden="1"/>
    </xf>
    <xf numFmtId="1" fontId="1" fillId="2" borderId="1" xfId="0" applyNumberFormat="1" applyFont="1" applyFill="1" applyBorder="1" applyProtection="1">
      <protection locked="0" hidden="1"/>
    </xf>
    <xf numFmtId="0" fontId="1" fillId="2" borderId="1" xfId="0" applyFont="1" applyFill="1" applyBorder="1" applyAlignment="1" applyProtection="1">
      <alignment horizontal="center"/>
      <protection locked="0" hidden="1"/>
    </xf>
    <xf numFmtId="2" fontId="1" fillId="0" borderId="1" xfId="0" applyNumberFormat="1" applyFont="1" applyBorder="1" applyAlignment="1" applyProtection="1">
      <alignment horizontal="center"/>
      <protection hidden="1"/>
    </xf>
    <xf numFmtId="0" fontId="8" fillId="0" borderId="1" xfId="0" applyFont="1" applyBorder="1" applyAlignment="1" applyProtection="1">
      <alignment horizontal="center"/>
      <protection hidden="1"/>
    </xf>
    <xf numFmtId="1" fontId="8" fillId="4" borderId="1" xfId="0" applyNumberFormat="1" applyFont="1" applyFill="1" applyBorder="1" applyAlignment="1" applyProtection="1">
      <alignment horizontal="center"/>
      <protection hidden="1"/>
    </xf>
    <xf numFmtId="2" fontId="1" fillId="3" borderId="1" xfId="0" applyNumberFormat="1" applyFont="1" applyFill="1" applyBorder="1" applyAlignment="1" applyProtection="1">
      <alignment horizontal="center"/>
      <protection hidden="1"/>
    </xf>
    <xf numFmtId="0" fontId="1" fillId="3" borderId="1" xfId="0" applyFont="1" applyFill="1" applyBorder="1" applyAlignment="1" applyProtection="1">
      <alignment horizontal="center"/>
      <protection hidden="1"/>
    </xf>
    <xf numFmtId="1" fontId="1" fillId="3" borderId="9" xfId="0" applyNumberFormat="1" applyFont="1" applyFill="1" applyBorder="1" applyAlignment="1" applyProtection="1">
      <alignment horizontal="center"/>
      <protection hidden="1"/>
    </xf>
    <xf numFmtId="0" fontId="8" fillId="0" borderId="2" xfId="0" applyFont="1" applyBorder="1" applyAlignment="1" applyProtection="1">
      <alignment horizontal="center"/>
    </xf>
    <xf numFmtId="0" fontId="1" fillId="2" borderId="3" xfId="0" applyFont="1" applyFill="1" applyBorder="1" applyAlignment="1" applyProtection="1">
      <alignment horizontal="center"/>
    </xf>
    <xf numFmtId="0" fontId="13" fillId="0" borderId="0" xfId="0" applyFont="1"/>
    <xf numFmtId="0" fontId="13" fillId="0" borderId="0" xfId="0" applyFont="1" applyAlignment="1">
      <alignment wrapText="1"/>
    </xf>
    <xf numFmtId="1" fontId="0" fillId="0" borderId="0" xfId="0" applyNumberFormat="1"/>
    <xf numFmtId="0" fontId="0" fillId="0" borderId="0" xfId="0" applyAlignment="1">
      <alignment horizontal="right"/>
    </xf>
    <xf numFmtId="0" fontId="0" fillId="0" borderId="26" xfId="0" applyBorder="1"/>
    <xf numFmtId="0" fontId="0" fillId="0" borderId="26" xfId="0" applyBorder="1" applyAlignment="1">
      <alignment horizontal="right"/>
    </xf>
    <xf numFmtId="0" fontId="0" fillId="0" borderId="0" xfId="0" applyAlignment="1">
      <alignment wrapText="1"/>
    </xf>
    <xf numFmtId="0" fontId="1" fillId="0" borderId="27" xfId="0" applyFont="1" applyBorder="1"/>
    <xf numFmtId="0" fontId="1" fillId="0" borderId="23" xfId="0" applyFont="1" applyBorder="1"/>
    <xf numFmtId="0" fontId="1" fillId="0" borderId="0" xfId="0" applyFont="1" applyBorder="1"/>
    <xf numFmtId="1" fontId="1" fillId="0" borderId="12" xfId="0" applyNumberFormat="1" applyFont="1" applyBorder="1" applyProtection="1"/>
    <xf numFmtId="0" fontId="2" fillId="0" borderId="28" xfId="0" quotePrefix="1" applyFont="1" applyBorder="1" applyAlignment="1" applyProtection="1">
      <alignment horizontal="right"/>
    </xf>
    <xf numFmtId="1" fontId="1" fillId="0" borderId="29" xfId="0" applyNumberFormat="1" applyFont="1" applyBorder="1" applyProtection="1"/>
    <xf numFmtId="0" fontId="1" fillId="3" borderId="1" xfId="0" applyFont="1" applyFill="1" applyBorder="1" applyProtection="1"/>
    <xf numFmtId="1" fontId="1" fillId="2" borderId="1" xfId="0" applyNumberFormat="1" applyFont="1" applyFill="1" applyBorder="1" applyProtection="1"/>
    <xf numFmtId="0" fontId="1" fillId="2" borderId="1" xfId="0" applyFont="1" applyFill="1" applyBorder="1" applyProtection="1">
      <protection locked="0"/>
    </xf>
    <xf numFmtId="0" fontId="1" fillId="2" borderId="1" xfId="0" applyFont="1" applyFill="1" applyBorder="1" applyProtection="1"/>
    <xf numFmtId="2" fontId="1" fillId="0" borderId="1" xfId="0" applyNumberFormat="1" applyFont="1" applyBorder="1" applyAlignment="1" applyProtection="1">
      <alignment horizontal="center"/>
    </xf>
    <xf numFmtId="0" fontId="1" fillId="0" borderId="1" xfId="0" applyFont="1" applyBorder="1" applyProtection="1"/>
    <xf numFmtId="1" fontId="1" fillId="3" borderId="1" xfId="0" applyNumberFormat="1" applyFont="1" applyFill="1" applyBorder="1" applyAlignment="1" applyProtection="1">
      <alignment horizontal="center"/>
    </xf>
    <xf numFmtId="2" fontId="1" fillId="3" borderId="9" xfId="0" applyNumberFormat="1" applyFont="1" applyFill="1" applyBorder="1" applyAlignment="1" applyProtection="1">
      <alignment horizontal="center"/>
    </xf>
    <xf numFmtId="0" fontId="1" fillId="3" borderId="9" xfId="0" applyFont="1" applyFill="1" applyBorder="1" applyAlignment="1" applyProtection="1">
      <alignment horizontal="center"/>
    </xf>
    <xf numFmtId="1" fontId="1" fillId="3" borderId="9" xfId="0" applyNumberFormat="1" applyFont="1" applyFill="1" applyBorder="1" applyAlignment="1" applyProtection="1">
      <alignment horizontal="center"/>
    </xf>
    <xf numFmtId="0" fontId="13" fillId="0" borderId="26" xfId="0" applyFont="1" applyBorder="1"/>
    <xf numFmtId="2" fontId="0" fillId="0" borderId="0" xfId="0" applyNumberFormat="1"/>
    <xf numFmtId="0" fontId="8" fillId="2" borderId="3" xfId="0" applyFont="1" applyFill="1" applyBorder="1" applyAlignment="1" applyProtection="1">
      <alignment horizontal="center"/>
    </xf>
    <xf numFmtId="0" fontId="1" fillId="2" borderId="3" xfId="0" applyFont="1" applyFill="1" applyBorder="1" applyAlignment="1" applyProtection="1">
      <alignment horizontal="center"/>
    </xf>
    <xf numFmtId="0" fontId="1" fillId="3" borderId="3" xfId="0" applyFont="1" applyFill="1" applyBorder="1" applyAlignment="1" applyProtection="1">
      <alignment horizontal="center"/>
    </xf>
    <xf numFmtId="0" fontId="9" fillId="0" borderId="0" xfId="0" applyFont="1" applyAlignment="1">
      <alignment horizontal="left" wrapText="1"/>
    </xf>
    <xf numFmtId="0" fontId="5" fillId="0" borderId="0" xfId="0" applyFont="1" applyAlignment="1">
      <alignment horizontal="left" wrapText="1"/>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12" fillId="0" borderId="2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tabSelected="1" zoomScale="85" zoomScaleNormal="85" workbookViewId="0">
      <selection activeCell="E17" sqref="E17"/>
    </sheetView>
  </sheetViews>
  <sheetFormatPr defaultColWidth="9.1796875" defaultRowHeight="15.5" x14ac:dyDescent="0.35"/>
  <cols>
    <col min="1" max="1" width="1.1796875" style="1" customWidth="1"/>
    <col min="2" max="2" width="44.7265625" style="2" customWidth="1"/>
    <col min="3" max="5" width="12.453125" style="1" customWidth="1"/>
    <col min="6" max="6" width="8.7265625" style="1" customWidth="1"/>
    <col min="7" max="7" width="12.453125" style="1" customWidth="1"/>
    <col min="8" max="8" width="10.1796875" style="1" hidden="1" customWidth="1"/>
    <col min="9" max="9" width="13.453125" style="1" customWidth="1"/>
    <col min="10" max="12" width="13.453125" style="1" hidden="1" customWidth="1"/>
    <col min="13" max="13" width="12.26953125" style="1" customWidth="1"/>
    <col min="14" max="14" width="13.1796875" style="1" customWidth="1"/>
    <col min="15" max="15" width="12" style="1" bestFit="1" customWidth="1"/>
    <col min="16" max="16" width="16.7265625" style="1" customWidth="1"/>
    <col min="17" max="16384" width="9.1796875" style="1"/>
  </cols>
  <sheetData>
    <row r="2" spans="1:15" ht="98.25" customHeight="1" x14ac:dyDescent="0.4">
      <c r="B2" s="134" t="s">
        <v>17</v>
      </c>
      <c r="C2" s="135"/>
      <c r="D2" s="135"/>
      <c r="E2" s="135"/>
      <c r="F2" s="135"/>
      <c r="G2" s="135"/>
      <c r="H2" s="135"/>
      <c r="I2" s="135"/>
      <c r="J2" s="135"/>
      <c r="K2" s="135"/>
      <c r="L2" s="135"/>
      <c r="M2" s="135"/>
      <c r="N2" s="135"/>
      <c r="O2" s="135"/>
    </row>
    <row r="3" spans="1:15" x14ac:dyDescent="0.35">
      <c r="A3" s="3"/>
      <c r="B3" s="4"/>
      <c r="C3" s="30"/>
      <c r="D3" s="30" t="s">
        <v>67</v>
      </c>
      <c r="E3" s="30"/>
      <c r="F3" s="3"/>
      <c r="G3" s="3"/>
      <c r="H3" s="3"/>
      <c r="I3" s="30" t="s">
        <v>68</v>
      </c>
      <c r="J3" s="3"/>
      <c r="K3" s="3"/>
      <c r="L3" s="3"/>
      <c r="M3" s="3"/>
      <c r="N3" s="30" t="s">
        <v>18</v>
      </c>
      <c r="O3" s="30" t="s">
        <v>19</v>
      </c>
    </row>
    <row r="4" spans="1:15" ht="16" thickBot="1" x14ac:dyDescent="0.4">
      <c r="A4" s="3"/>
      <c r="B4" s="5" t="s">
        <v>8</v>
      </c>
      <c r="C4" s="131" t="s">
        <v>28</v>
      </c>
      <c r="D4" s="132"/>
      <c r="E4" s="41"/>
      <c r="F4" s="6"/>
      <c r="G4" s="6"/>
      <c r="H4" s="6"/>
      <c r="I4" s="133" t="s">
        <v>9</v>
      </c>
      <c r="J4" s="133"/>
      <c r="K4" s="133"/>
      <c r="L4" s="133"/>
      <c r="M4" s="133"/>
      <c r="N4" s="133"/>
      <c r="O4" s="133"/>
    </row>
    <row r="5" spans="1:15" ht="66" customHeight="1" thickTop="1" thickBot="1" x14ac:dyDescent="0.4">
      <c r="A5" s="3"/>
      <c r="B5" s="62" t="s">
        <v>1</v>
      </c>
      <c r="C5" s="63">
        <f>C6+C22</f>
        <v>0</v>
      </c>
      <c r="D5" s="66" t="s">
        <v>26</v>
      </c>
      <c r="E5" s="66" t="s">
        <v>27</v>
      </c>
      <c r="F5" s="27" t="s">
        <v>14</v>
      </c>
      <c r="H5" s="65"/>
      <c r="I5" s="66" t="s">
        <v>22</v>
      </c>
      <c r="J5" s="64"/>
      <c r="K5" s="64"/>
      <c r="L5" s="64"/>
      <c r="M5" s="27" t="s">
        <v>15</v>
      </c>
      <c r="N5" s="67" t="s">
        <v>25</v>
      </c>
      <c r="O5" s="67" t="s">
        <v>21</v>
      </c>
    </row>
    <row r="6" spans="1:15" ht="24.75" customHeight="1" thickBot="1" x14ac:dyDescent="0.4">
      <c r="A6" s="3"/>
      <c r="B6" s="10" t="s">
        <v>0</v>
      </c>
      <c r="C6" s="60">
        <f>C8+C9+C10+C11+C14+C15+ C17+C18</f>
        <v>0</v>
      </c>
      <c r="D6" s="11"/>
      <c r="E6" s="11"/>
      <c r="F6" s="11"/>
      <c r="G6" s="29"/>
      <c r="H6" s="11"/>
      <c r="I6" s="69">
        <f>IF(C6&gt;5000,"294",J6)</f>
        <v>0</v>
      </c>
      <c r="J6" s="26">
        <f>IF(C6&gt;4000,"289",IF(C6&gt;3000,"287",IF(C6&gt;2000,"284",IF(C6&gt;1000,"278",IF(C6&gt;800,"258",IF(C6&gt;700,"249",IF(C6&gt;600,"243",IF(C6&gt;450,"235",K6))))))))</f>
        <v>0</v>
      </c>
      <c r="K6" s="26">
        <f>IF(C6&gt;350,"218",IF(C6&gt;250,"201",IF(C6&gt;174,"174",IF(C6&gt;150,C6,IF(C6&gt;129,"129",IF(C6&gt;100,C6,IF(C6&gt;95,"95",IF(C6&lt;96,C6," "))))))))</f>
        <v>0</v>
      </c>
      <c r="L6" s="11"/>
      <c r="M6" s="9"/>
      <c r="N6" s="11"/>
      <c r="O6" s="11"/>
    </row>
    <row r="7" spans="1:15" ht="24.75" customHeight="1" thickBot="1" x14ac:dyDescent="0.4">
      <c r="A7" s="3"/>
      <c r="B7" s="68" t="s">
        <v>2</v>
      </c>
      <c r="C7" s="19"/>
      <c r="D7" s="19"/>
      <c r="E7" s="19"/>
      <c r="F7" s="19"/>
      <c r="G7" s="17" t="s">
        <v>6</v>
      </c>
      <c r="H7" s="19"/>
      <c r="I7" s="19"/>
      <c r="J7" s="19"/>
      <c r="K7" s="19"/>
      <c r="L7" s="19"/>
      <c r="M7" s="28"/>
      <c r="N7" s="19"/>
      <c r="O7" s="19"/>
    </row>
    <row r="8" spans="1:15" ht="20.25" customHeight="1" x14ac:dyDescent="0.35">
      <c r="A8" s="3"/>
      <c r="B8" s="33" t="s">
        <v>3</v>
      </c>
      <c r="C8" s="36">
        <f>E8</f>
        <v>0</v>
      </c>
      <c r="D8" s="38"/>
      <c r="E8" s="37"/>
      <c r="F8" s="7"/>
      <c r="G8" s="24" t="str">
        <f>IF(C6&gt;0,C8/$C$6," ")</f>
        <v xml:space="preserve"> </v>
      </c>
      <c r="H8" s="7"/>
      <c r="I8" s="45">
        <f>ROUNDUP(J8,0)</f>
        <v>0</v>
      </c>
      <c r="J8" s="46">
        <f>IF(C8&gt;0,$I$6*G8,0)</f>
        <v>0</v>
      </c>
      <c r="K8" s="36"/>
      <c r="L8" s="36">
        <f>IF(C8&gt;1,C8/I8,C8)</f>
        <v>0</v>
      </c>
      <c r="M8" s="93" t="s">
        <v>29</v>
      </c>
      <c r="N8" s="36"/>
      <c r="O8" s="45">
        <f>ROUND(L8,0)</f>
        <v>0</v>
      </c>
    </row>
    <row r="9" spans="1:15" ht="20.25" customHeight="1" x14ac:dyDescent="0.35">
      <c r="A9" s="3"/>
      <c r="B9" s="33" t="s">
        <v>30</v>
      </c>
      <c r="C9" s="36">
        <f>D9*E9*F9</f>
        <v>0</v>
      </c>
      <c r="D9" s="91"/>
      <c r="E9" s="37"/>
      <c r="F9" s="37"/>
      <c r="G9" s="24" t="str">
        <f>IF(C6&gt;0,C9/$C$6," ")</f>
        <v xml:space="preserve"> </v>
      </c>
      <c r="H9" s="7"/>
      <c r="I9" s="45">
        <f>ROUNDUP(J9,0)</f>
        <v>0</v>
      </c>
      <c r="J9" s="59">
        <f>IF(C9&gt;0,$I$6*G9,0)</f>
        <v>0</v>
      </c>
      <c r="K9" s="59" t="str">
        <f t="shared" ref="K9" si="0">IF(C9&gt;0,I9/D9,"0")</f>
        <v>0</v>
      </c>
      <c r="L9" s="59" t="e">
        <f>IF(N9&gt;1,E9/N9/F9,N9)</f>
        <v>#DIV/0!</v>
      </c>
      <c r="M9" s="52">
        <f>F9</f>
        <v>0</v>
      </c>
      <c r="N9" s="56" t="e">
        <f>ROUNDUP(K9,0)/F9</f>
        <v>#DIV/0!</v>
      </c>
      <c r="O9" s="56" t="e">
        <f>ROUND(N9,0)</f>
        <v>#DIV/0!</v>
      </c>
    </row>
    <row r="10" spans="1:15" ht="20.25" customHeight="1" x14ac:dyDescent="0.35">
      <c r="A10" s="3"/>
      <c r="B10" s="33" t="s">
        <v>10</v>
      </c>
      <c r="C10" s="36">
        <f>D10*E10*F10</f>
        <v>0</v>
      </c>
      <c r="D10" s="91"/>
      <c r="E10" s="37"/>
      <c r="F10" s="37"/>
      <c r="G10" s="24" t="str">
        <f>IF(C6&gt;0,C10/$C$6," ")</f>
        <v xml:space="preserve"> </v>
      </c>
      <c r="H10" s="7"/>
      <c r="I10" s="45">
        <f>ROUNDUP(J10,0)</f>
        <v>0</v>
      </c>
      <c r="J10" s="59">
        <f>IF(C10&gt;0,$I$6*G10,0)</f>
        <v>0</v>
      </c>
      <c r="K10" s="59" t="str">
        <f t="shared" ref="K10" si="1">IF(C10&gt;0,I10/D10,"0")</f>
        <v>0</v>
      </c>
      <c r="L10" s="59" t="e">
        <f>IF(N10&gt;1,E10/N10/F10,N10)</f>
        <v>#DIV/0!</v>
      </c>
      <c r="M10" s="52">
        <f>F10</f>
        <v>0</v>
      </c>
      <c r="N10" s="56" t="e">
        <f>ROUNDUP(K10,0)/F10</f>
        <v>#DIV/0!</v>
      </c>
      <c r="O10" s="56" t="e">
        <f>ROUND(N10,0)</f>
        <v>#DIV/0!</v>
      </c>
    </row>
    <row r="11" spans="1:15" ht="20.25" customHeight="1" x14ac:dyDescent="0.35">
      <c r="A11" s="3"/>
      <c r="B11" s="33" t="s">
        <v>10</v>
      </c>
      <c r="C11" s="36">
        <f>D11*E11*F11</f>
        <v>0</v>
      </c>
      <c r="D11" s="91"/>
      <c r="E11" s="37"/>
      <c r="F11" s="37"/>
      <c r="G11" s="24" t="str">
        <f>IF(C6&gt;0,C11/$C$6," ")</f>
        <v xml:space="preserve"> </v>
      </c>
      <c r="H11" s="7"/>
      <c r="I11" s="45">
        <f>ROUNDUP(J11,0)</f>
        <v>0</v>
      </c>
      <c r="J11" s="59">
        <f>IF(C11&gt;0,$I$6*G11,0)</f>
        <v>0</v>
      </c>
      <c r="K11" s="59" t="str">
        <f t="shared" ref="K11" si="2">IF(C11&gt;0,I11/D11,"0")</f>
        <v>0</v>
      </c>
      <c r="L11" s="59" t="e">
        <f>IF(N11&gt;1,E11/N11/F11,N11)</f>
        <v>#DIV/0!</v>
      </c>
      <c r="M11" s="52">
        <f>F11</f>
        <v>0</v>
      </c>
      <c r="N11" s="56" t="e">
        <f>ROUNDUP(K11,0)/F11</f>
        <v>#DIV/0!</v>
      </c>
      <c r="O11" s="56" t="e">
        <f>ROUND(N11,0)</f>
        <v>#DIV/0!</v>
      </c>
    </row>
    <row r="12" spans="1:15" ht="5.25" customHeight="1" x14ac:dyDescent="0.35">
      <c r="A12" s="3"/>
      <c r="B12" s="34"/>
      <c r="C12" s="7"/>
      <c r="D12" s="31"/>
      <c r="E12" s="7"/>
      <c r="F12" s="7"/>
      <c r="G12" s="23"/>
      <c r="H12" s="7"/>
      <c r="I12" s="23"/>
      <c r="J12" s="23"/>
      <c r="K12" s="7"/>
      <c r="L12" s="7"/>
      <c r="M12" s="23"/>
      <c r="N12" s="12"/>
      <c r="O12" s="12"/>
    </row>
    <row r="13" spans="1:15" ht="24.75" customHeight="1" x14ac:dyDescent="0.35">
      <c r="A13" s="3"/>
      <c r="B13" s="32" t="s">
        <v>4</v>
      </c>
      <c r="C13" s="7"/>
      <c r="D13" s="31"/>
      <c r="E13" s="7"/>
      <c r="F13" s="7"/>
      <c r="G13" s="23"/>
      <c r="H13" s="7"/>
      <c r="I13" s="23"/>
      <c r="J13" s="23"/>
      <c r="K13" s="7"/>
      <c r="L13" s="7"/>
      <c r="M13" s="23"/>
      <c r="N13" s="13"/>
      <c r="O13" s="13"/>
    </row>
    <row r="14" spans="1:15" ht="24.75" customHeight="1" x14ac:dyDescent="0.35">
      <c r="A14" s="3"/>
      <c r="B14" s="33" t="s">
        <v>3</v>
      </c>
      <c r="C14" s="36">
        <f>E14</f>
        <v>0</v>
      </c>
      <c r="D14" s="38"/>
      <c r="E14" s="37"/>
      <c r="F14" s="7"/>
      <c r="G14" s="92" t="str">
        <f>IF(C6&gt;0,C14/$C$6," ")</f>
        <v xml:space="preserve"> </v>
      </c>
      <c r="H14" s="7"/>
      <c r="I14" s="45">
        <f>ROUNDUP(J14,0)</f>
        <v>0</v>
      </c>
      <c r="J14" s="46">
        <f>IF(C14&gt;0,$I$6*G14,0)</f>
        <v>0</v>
      </c>
      <c r="K14" s="36"/>
      <c r="L14" s="36">
        <f>IF(C14&gt;1,C14/I14,C14)</f>
        <v>0</v>
      </c>
      <c r="M14" s="93" t="s">
        <v>29</v>
      </c>
      <c r="N14" s="36"/>
      <c r="O14" s="45">
        <f>ROUND(L14,0)</f>
        <v>0</v>
      </c>
    </row>
    <row r="15" spans="1:15" ht="20.65" customHeight="1" thickBot="1" x14ac:dyDescent="0.4">
      <c r="A15" s="3"/>
      <c r="B15" s="33" t="s">
        <v>10</v>
      </c>
      <c r="C15" s="36">
        <f>D15*E15*F15</f>
        <v>0</v>
      </c>
      <c r="D15" s="91"/>
      <c r="E15" s="37"/>
      <c r="F15" s="37"/>
      <c r="G15" s="24" t="str">
        <f>IF(C6&gt;0,C15/$C$6," ")</f>
        <v xml:space="preserve"> </v>
      </c>
      <c r="H15" s="7"/>
      <c r="I15" s="45">
        <f>ROUNDUP(J15,0)</f>
        <v>0</v>
      </c>
      <c r="J15" s="59">
        <f>IF(C15&gt;0,$I$6*G15,0)</f>
        <v>0</v>
      </c>
      <c r="K15" s="59" t="str">
        <f t="shared" ref="K15" si="3">IF(C15&gt;0,I15/D15,"0")</f>
        <v>0</v>
      </c>
      <c r="L15" s="59" t="e">
        <f>IF(N15&gt;1,E15/N15/F15,N15)</f>
        <v>#DIV/0!</v>
      </c>
      <c r="M15" s="52">
        <f>F15</f>
        <v>0</v>
      </c>
      <c r="N15" s="56" t="e">
        <f>ROUNDUP(K15,0)/F15</f>
        <v>#DIV/0!</v>
      </c>
      <c r="O15" s="56" t="e">
        <f>ROUND(N15,0)</f>
        <v>#DIV/0!</v>
      </c>
    </row>
    <row r="16" spans="1:15" ht="21" customHeight="1" thickBot="1" x14ac:dyDescent="0.4">
      <c r="A16" s="3"/>
      <c r="B16" s="35"/>
      <c r="C16" s="9"/>
      <c r="D16" s="40"/>
      <c r="E16" s="9"/>
      <c r="F16" s="9"/>
      <c r="G16" s="25"/>
      <c r="H16" s="9"/>
      <c r="I16" s="25"/>
      <c r="J16" s="25"/>
      <c r="K16" s="9"/>
      <c r="L16" s="9"/>
      <c r="M16" s="25"/>
      <c r="N16" s="14"/>
      <c r="O16" s="14"/>
    </row>
    <row r="17" spans="1:15" ht="21" customHeight="1" thickBot="1" x14ac:dyDescent="0.4">
      <c r="A17" s="3"/>
      <c r="B17" s="35" t="s">
        <v>31</v>
      </c>
      <c r="C17" s="36">
        <f>E17</f>
        <v>0</v>
      </c>
      <c r="D17" s="38"/>
      <c r="E17" s="37"/>
      <c r="F17" s="7"/>
      <c r="G17" s="24" t="str">
        <f>IF(C6&gt;0,C17/$C$6," ")</f>
        <v xml:space="preserve"> </v>
      </c>
      <c r="H17" s="7"/>
      <c r="I17" s="45">
        <f>ROUNDUP(J17,0)</f>
        <v>0</v>
      </c>
      <c r="J17" s="46">
        <f>IF(C17&gt;0,$I$6*G17,0)</f>
        <v>0</v>
      </c>
      <c r="K17" s="36"/>
      <c r="L17" s="36">
        <f>IF(C17&gt;1,C17/I17,C17)</f>
        <v>0</v>
      </c>
      <c r="M17" s="93" t="s">
        <v>29</v>
      </c>
      <c r="N17" s="36"/>
      <c r="O17" s="45">
        <f>ROUND(L17,0)</f>
        <v>0</v>
      </c>
    </row>
    <row r="18" spans="1:15" ht="21" customHeight="1" thickBot="1" x14ac:dyDescent="0.4">
      <c r="A18" s="3"/>
      <c r="B18" s="35" t="s">
        <v>32</v>
      </c>
      <c r="C18" s="119">
        <f>D18*E18*F18</f>
        <v>0</v>
      </c>
      <c r="D18" s="120"/>
      <c r="E18" s="121"/>
      <c r="F18" s="122"/>
      <c r="G18" s="123" t="str">
        <f>IF(C6&gt;0,C18/$C$6," ")</f>
        <v xml:space="preserve"> </v>
      </c>
      <c r="H18" s="124"/>
      <c r="I18" s="125">
        <f>ROUNDUP(J18,0)</f>
        <v>0</v>
      </c>
      <c r="J18" s="126">
        <f>IF(C18&gt;0,$I$6*G18,0)</f>
        <v>0</v>
      </c>
      <c r="K18" s="126" t="str">
        <f t="shared" ref="K18" si="4">IF(C18&gt;0,I18/D18,"0")</f>
        <v>0</v>
      </c>
      <c r="L18" s="126" t="e">
        <f>IF(N18&gt;1,E18/N18/F18,N18)</f>
        <v>#DIV/0!</v>
      </c>
      <c r="M18" s="127">
        <f>F18</f>
        <v>0</v>
      </c>
      <c r="N18" s="128" t="e">
        <f>ROUNDUP(K18,0)/F18</f>
        <v>#DIV/0!</v>
      </c>
      <c r="O18" s="128" t="e">
        <f>ROUND(N18,0)</f>
        <v>#DIV/0!</v>
      </c>
    </row>
    <row r="19" spans="1:15" ht="19.899999999999999" customHeight="1" thickBot="1" x14ac:dyDescent="0.4">
      <c r="A19" s="3"/>
      <c r="B19" s="117"/>
      <c r="C19" s="20"/>
      <c r="D19" s="20"/>
      <c r="E19" s="20"/>
      <c r="F19" s="20"/>
      <c r="G19" s="20"/>
      <c r="H19" s="20"/>
      <c r="I19" s="116">
        <f>SUM(I8:I18)</f>
        <v>0</v>
      </c>
      <c r="J19" s="20"/>
      <c r="K19" s="20"/>
      <c r="L19" s="20"/>
      <c r="M19" s="20"/>
      <c r="N19" s="118"/>
      <c r="O19" s="118"/>
    </row>
    <row r="20" spans="1:15" ht="10.9" customHeight="1" thickBot="1" x14ac:dyDescent="0.4">
      <c r="A20" s="3"/>
      <c r="B20" s="71"/>
      <c r="C20" s="16"/>
      <c r="D20" s="72"/>
      <c r="E20" s="72"/>
      <c r="F20" s="72"/>
      <c r="G20" s="72"/>
      <c r="H20" s="72"/>
      <c r="I20" s="16"/>
      <c r="J20" s="16"/>
      <c r="K20" s="72"/>
      <c r="L20" s="72"/>
      <c r="M20" s="72"/>
      <c r="N20" s="73"/>
      <c r="O20" s="73"/>
    </row>
    <row r="21" spans="1:15" ht="70.900000000000006" customHeight="1" thickBot="1" x14ac:dyDescent="0.4">
      <c r="A21" s="3"/>
      <c r="B21" s="8"/>
      <c r="C21" s="9"/>
      <c r="D21" s="27" t="s">
        <v>7</v>
      </c>
      <c r="E21" s="61" t="s">
        <v>13</v>
      </c>
      <c r="F21" s="27" t="s">
        <v>14</v>
      </c>
      <c r="G21" s="9"/>
      <c r="H21" s="9"/>
      <c r="I21" s="74" t="s">
        <v>22</v>
      </c>
      <c r="J21" s="9"/>
      <c r="K21" s="9"/>
      <c r="L21" s="9"/>
      <c r="M21" s="27" t="s">
        <v>15</v>
      </c>
      <c r="N21" s="51" t="s">
        <v>16</v>
      </c>
      <c r="O21" s="53" t="s">
        <v>21</v>
      </c>
    </row>
    <row r="22" spans="1:15" ht="24.75" customHeight="1" thickBot="1" x14ac:dyDescent="0.4">
      <c r="A22" s="3"/>
      <c r="B22" s="10" t="s">
        <v>5</v>
      </c>
      <c r="C22" s="60">
        <f>C24+C25+C26+C27+C29+C30+C31+C32</f>
        <v>0</v>
      </c>
      <c r="D22" s="11"/>
      <c r="E22" s="11"/>
      <c r="F22" s="26"/>
      <c r="G22" s="11"/>
      <c r="H22" s="11"/>
      <c r="I22" s="75">
        <f>IF(C22&gt;5000,"294",J22)</f>
        <v>0</v>
      </c>
      <c r="J22" s="26">
        <f>IF(C22&gt;4000,"289",IF(C22&gt;3000,"287",IF(C22&gt;2000,"284",IF(C22&gt;1000,"278",IF(C22&gt;800,"258",IF(C22&gt;700,"249",IF(C22&gt;600,"243",IF(C22&gt;450,"235",K22))))))))</f>
        <v>0</v>
      </c>
      <c r="K22" s="26">
        <f>IF(C22&gt;350,"218",IF(C22&gt;250,"201",IF(C22&gt;174,"174",IF(C22&gt;150,C22,IF(C22&gt;129,"129",IF(C22&gt;100,C22,IF(C22&gt;95,"95",IF(C22&lt;96,C22," "))))))))</f>
        <v>0</v>
      </c>
      <c r="L22" s="11"/>
      <c r="M22" s="11"/>
      <c r="N22" s="15"/>
      <c r="O22" s="15"/>
    </row>
    <row r="23" spans="1:15" ht="20.5" customHeight="1" x14ac:dyDescent="0.35">
      <c r="A23" s="3"/>
      <c r="B23" s="76" t="s">
        <v>23</v>
      </c>
      <c r="C23" s="77"/>
      <c r="D23" s="78"/>
      <c r="E23" s="78"/>
      <c r="F23" s="78"/>
      <c r="G23" s="79" t="s">
        <v>6</v>
      </c>
      <c r="H23" s="79"/>
      <c r="I23" s="80"/>
      <c r="J23" s="79"/>
      <c r="K23" s="79"/>
      <c r="L23" s="79"/>
      <c r="M23" s="78"/>
      <c r="N23" s="78"/>
      <c r="O23" s="78"/>
    </row>
    <row r="24" spans="1:15" ht="31" x14ac:dyDescent="0.35">
      <c r="A24" s="3"/>
      <c r="B24" s="55" t="s">
        <v>11</v>
      </c>
      <c r="C24" s="36">
        <f>D24*E24*F24</f>
        <v>0</v>
      </c>
      <c r="D24" s="91"/>
      <c r="E24" s="57"/>
      <c r="F24" s="57"/>
      <c r="G24" s="58" t="str">
        <f>IF(C22&gt;0,C24/$C$22," ")</f>
        <v xml:space="preserve"> </v>
      </c>
      <c r="H24" s="84"/>
      <c r="I24" s="85">
        <f>ROUNDUP(J24,0)</f>
        <v>0</v>
      </c>
      <c r="J24" s="59">
        <f>IF(C24&gt;0,$I$22*G24,0)</f>
        <v>0</v>
      </c>
      <c r="K24" s="59" t="str">
        <f t="shared" ref="K24:K27" si="5">IF(C24&gt;0,I24/D24,"0")</f>
        <v>0</v>
      </c>
      <c r="L24" s="59" t="e">
        <f>IF(N24&gt;1,E24/N24/F24,N24)</f>
        <v>#DIV/0!</v>
      </c>
      <c r="M24" s="52">
        <f>F24</f>
        <v>0</v>
      </c>
      <c r="N24" s="56" t="e">
        <f>ROUNDUP(K24,0)/F24</f>
        <v>#DIV/0!</v>
      </c>
      <c r="O24" s="56" t="e">
        <f>ROUND(N24,0)</f>
        <v>#DIV/0!</v>
      </c>
    </row>
    <row r="25" spans="1:15" ht="31" x14ac:dyDescent="0.35">
      <c r="A25" s="3"/>
      <c r="B25" s="49" t="s">
        <v>11</v>
      </c>
      <c r="C25" s="36">
        <f t="shared" ref="C25:C32" si="6">D25*E25*F25</f>
        <v>0</v>
      </c>
      <c r="D25" s="91"/>
      <c r="E25" s="43"/>
      <c r="F25" s="43"/>
      <c r="G25" s="24" t="str">
        <f>IF(C22&gt;0,C25/$C$22," ")</f>
        <v xml:space="preserve"> </v>
      </c>
      <c r="H25" s="86"/>
      <c r="I25" s="87">
        <f t="shared" ref="I25:I31" si="7">ROUNDUP(J25,0)</f>
        <v>0</v>
      </c>
      <c r="J25" s="46">
        <f>IF(C25&gt;0,$I$22*G25,0)</f>
        <v>0</v>
      </c>
      <c r="K25" s="46" t="str">
        <f t="shared" si="5"/>
        <v>0</v>
      </c>
      <c r="L25" s="46" t="e">
        <f t="shared" ref="L25:L32" si="8">IF(N25&gt;1,E25/N25/F25,N25)</f>
        <v>#DIV/0!</v>
      </c>
      <c r="M25" s="48">
        <f>F25</f>
        <v>0</v>
      </c>
      <c r="N25" s="56" t="e">
        <f>ROUNDUP(K25,0)/F25</f>
        <v>#DIV/0!</v>
      </c>
      <c r="O25" s="56" t="e">
        <f t="shared" ref="O25:O32" si="9">ROUND(N25,0)</f>
        <v>#DIV/0!</v>
      </c>
    </row>
    <row r="26" spans="1:15" ht="31" x14ac:dyDescent="0.35">
      <c r="A26" s="3"/>
      <c r="B26" s="49" t="s">
        <v>11</v>
      </c>
      <c r="C26" s="36">
        <f t="shared" si="6"/>
        <v>0</v>
      </c>
      <c r="D26" s="91"/>
      <c r="E26" s="43"/>
      <c r="F26" s="43"/>
      <c r="G26" s="24" t="str">
        <f>IF(C22&gt;0,C26/$C$22," ")</f>
        <v xml:space="preserve"> </v>
      </c>
      <c r="H26" s="86"/>
      <c r="I26" s="87">
        <f t="shared" si="7"/>
        <v>0</v>
      </c>
      <c r="J26" s="46">
        <f>IF(C26&gt;0,$I$22*G26,0)</f>
        <v>0</v>
      </c>
      <c r="K26" s="46" t="str">
        <f t="shared" si="5"/>
        <v>0</v>
      </c>
      <c r="L26" s="46" t="e">
        <f>IF(N26&gt;1,E26/N26/F26,N26)</f>
        <v>#DIV/0!</v>
      </c>
      <c r="M26" s="48">
        <f t="shared" ref="M26:M27" si="10">F26</f>
        <v>0</v>
      </c>
      <c r="N26" s="56" t="e">
        <f t="shared" ref="N26:N27" si="11">ROUNDUP(K26,0)/F26</f>
        <v>#DIV/0!</v>
      </c>
      <c r="O26" s="56" t="e">
        <f t="shared" si="9"/>
        <v>#DIV/0!</v>
      </c>
    </row>
    <row r="27" spans="1:15" ht="31" x14ac:dyDescent="0.35">
      <c r="A27" s="3"/>
      <c r="B27" s="49" t="s">
        <v>11</v>
      </c>
      <c r="C27" s="36">
        <f t="shared" si="6"/>
        <v>0</v>
      </c>
      <c r="D27" s="91"/>
      <c r="E27" s="43"/>
      <c r="F27" s="43"/>
      <c r="G27" s="24" t="str">
        <f>IF(C22&gt;0,C27/$C$22," ")</f>
        <v xml:space="preserve"> </v>
      </c>
      <c r="H27" s="86"/>
      <c r="I27" s="87">
        <f t="shared" si="7"/>
        <v>0</v>
      </c>
      <c r="J27" s="46">
        <f>IF(C27&gt;0,$I$22*G27,0)</f>
        <v>0</v>
      </c>
      <c r="K27" s="46" t="str">
        <f t="shared" si="5"/>
        <v>0</v>
      </c>
      <c r="L27" s="46" t="e">
        <f t="shared" si="8"/>
        <v>#DIV/0!</v>
      </c>
      <c r="M27" s="48">
        <f t="shared" si="10"/>
        <v>0</v>
      </c>
      <c r="N27" s="56" t="e">
        <f t="shared" si="11"/>
        <v>#DIV/0!</v>
      </c>
      <c r="O27" s="56" t="e">
        <f t="shared" si="9"/>
        <v>#DIV/0!</v>
      </c>
    </row>
    <row r="28" spans="1:15" ht="19.899999999999999" customHeight="1" x14ac:dyDescent="0.35">
      <c r="A28" s="3"/>
      <c r="B28" s="70" t="s">
        <v>24</v>
      </c>
      <c r="C28" s="39"/>
      <c r="D28" s="44"/>
      <c r="E28" s="82"/>
      <c r="F28" s="54"/>
      <c r="G28" s="83"/>
      <c r="H28" s="88"/>
      <c r="I28" s="89"/>
      <c r="J28" s="83"/>
      <c r="K28" s="83"/>
      <c r="L28" s="83"/>
      <c r="M28" s="54"/>
      <c r="N28" s="44"/>
      <c r="O28" s="44"/>
    </row>
    <row r="29" spans="1:15" ht="31.5" thickBot="1" x14ac:dyDescent="0.4">
      <c r="A29" s="3"/>
      <c r="B29" s="50" t="s">
        <v>12</v>
      </c>
      <c r="C29" s="36">
        <f t="shared" si="6"/>
        <v>0</v>
      </c>
      <c r="D29" s="91"/>
      <c r="E29" s="43"/>
      <c r="F29" s="43"/>
      <c r="G29" s="24" t="str">
        <f>IF(C22&gt;0,C29/$C$22," ")</f>
        <v xml:space="preserve"> </v>
      </c>
      <c r="H29" s="86"/>
      <c r="I29" s="87">
        <f t="shared" si="7"/>
        <v>0</v>
      </c>
      <c r="J29" s="46">
        <f t="shared" ref="J29:J32" si="12">IF(C29&gt;0,$I$22*G29,0)</f>
        <v>0</v>
      </c>
      <c r="K29" s="46" t="str">
        <f t="shared" ref="K29:K32" si="13">IF(C29&gt;0,I29/D29,"0")</f>
        <v>0</v>
      </c>
      <c r="L29" s="46" t="e">
        <f t="shared" si="8"/>
        <v>#DIV/0!</v>
      </c>
      <c r="M29" s="48">
        <f t="shared" ref="M29:M32" si="14">F29</f>
        <v>0</v>
      </c>
      <c r="N29" s="56" t="e">
        <f t="shared" ref="N29:N32" si="15">ROUNDUP(K29,0)/F29</f>
        <v>#DIV/0!</v>
      </c>
      <c r="O29" s="56" t="e">
        <f t="shared" si="9"/>
        <v>#DIV/0!</v>
      </c>
    </row>
    <row r="30" spans="1:15" ht="31.5" thickBot="1" x14ac:dyDescent="0.4">
      <c r="A30" s="3"/>
      <c r="B30" s="50" t="s">
        <v>12</v>
      </c>
      <c r="C30" s="36">
        <f t="shared" si="6"/>
        <v>0</v>
      </c>
      <c r="D30" s="91"/>
      <c r="E30" s="43"/>
      <c r="F30" s="43"/>
      <c r="G30" s="24" t="str">
        <f>IF(C22&gt;0,C30/$C$22," ")</f>
        <v xml:space="preserve"> </v>
      </c>
      <c r="H30" s="86"/>
      <c r="I30" s="87">
        <f t="shared" si="7"/>
        <v>0</v>
      </c>
      <c r="J30" s="46">
        <f t="shared" si="12"/>
        <v>0</v>
      </c>
      <c r="K30" s="46" t="str">
        <f t="shared" si="13"/>
        <v>0</v>
      </c>
      <c r="L30" s="46" t="e">
        <f t="shared" si="8"/>
        <v>#DIV/0!</v>
      </c>
      <c r="M30" s="48">
        <f t="shared" si="14"/>
        <v>0</v>
      </c>
      <c r="N30" s="56" t="e">
        <f t="shared" si="15"/>
        <v>#DIV/0!</v>
      </c>
      <c r="O30" s="56" t="e">
        <f t="shared" si="9"/>
        <v>#DIV/0!</v>
      </c>
    </row>
    <row r="31" spans="1:15" ht="31.5" thickBot="1" x14ac:dyDescent="0.4">
      <c r="A31" s="3"/>
      <c r="B31" s="50" t="s">
        <v>12</v>
      </c>
      <c r="C31" s="36">
        <f t="shared" si="6"/>
        <v>0</v>
      </c>
      <c r="D31" s="91"/>
      <c r="E31" s="43"/>
      <c r="F31" s="43"/>
      <c r="G31" s="24" t="str">
        <f>IF(C22&gt;0,C31/$C$22," ")</f>
        <v xml:space="preserve"> </v>
      </c>
      <c r="H31" s="86"/>
      <c r="I31" s="87">
        <f t="shared" si="7"/>
        <v>0</v>
      </c>
      <c r="J31" s="46">
        <f t="shared" si="12"/>
        <v>0</v>
      </c>
      <c r="K31" s="46" t="str">
        <f t="shared" si="13"/>
        <v>0</v>
      </c>
      <c r="L31" s="46" t="e">
        <f t="shared" si="8"/>
        <v>#DIV/0!</v>
      </c>
      <c r="M31" s="48">
        <f t="shared" si="14"/>
        <v>0</v>
      </c>
      <c r="N31" s="56" t="e">
        <f t="shared" si="15"/>
        <v>#DIV/0!</v>
      </c>
      <c r="O31" s="56" t="e">
        <f t="shared" si="9"/>
        <v>#DIV/0!</v>
      </c>
    </row>
    <row r="32" spans="1:15" ht="31.5" thickBot="1" x14ac:dyDescent="0.4">
      <c r="A32" s="3"/>
      <c r="B32" s="94" t="s">
        <v>12</v>
      </c>
      <c r="C32" s="95">
        <f t="shared" si="6"/>
        <v>0</v>
      </c>
      <c r="D32" s="96"/>
      <c r="E32" s="97"/>
      <c r="F32" s="97"/>
      <c r="G32" s="98" t="str">
        <f>IF(C22&gt;0,C32/$C$22," ")</f>
        <v xml:space="preserve"> </v>
      </c>
      <c r="H32" s="99"/>
      <c r="I32" s="100">
        <f>ROUNDUP(J32,0)</f>
        <v>0</v>
      </c>
      <c r="J32" s="101">
        <f t="shared" si="12"/>
        <v>0</v>
      </c>
      <c r="K32" s="101" t="str">
        <f t="shared" si="13"/>
        <v>0</v>
      </c>
      <c r="L32" s="101" t="e">
        <f t="shared" si="8"/>
        <v>#DIV/0!</v>
      </c>
      <c r="M32" s="102">
        <f t="shared" si="14"/>
        <v>0</v>
      </c>
      <c r="N32" s="103" t="e">
        <f t="shared" si="15"/>
        <v>#DIV/0!</v>
      </c>
      <c r="O32" s="103" t="e">
        <f t="shared" si="9"/>
        <v>#DIV/0!</v>
      </c>
    </row>
    <row r="33" spans="1:15" x14ac:dyDescent="0.35">
      <c r="A33" s="3"/>
      <c r="B33" s="4"/>
      <c r="C33" s="3"/>
      <c r="D33" s="3"/>
      <c r="E33" s="3"/>
      <c r="F33" s="3"/>
      <c r="G33" s="21"/>
      <c r="H33" s="3"/>
      <c r="I33" s="22"/>
      <c r="J33" s="22"/>
      <c r="K33" s="22"/>
      <c r="L33" s="16"/>
      <c r="M33" s="3"/>
      <c r="N33" s="16"/>
      <c r="O33" s="3"/>
    </row>
    <row r="34" spans="1:15" x14ac:dyDescent="0.35">
      <c r="A34" s="3"/>
      <c r="B34" s="4"/>
      <c r="C34" s="3"/>
      <c r="D34" s="3"/>
      <c r="E34" s="3"/>
      <c r="F34" s="3"/>
      <c r="G34" s="3"/>
      <c r="H34" s="3"/>
      <c r="I34" s="3"/>
      <c r="J34" s="3"/>
      <c r="K34" s="3"/>
      <c r="L34" s="3"/>
      <c r="M34" s="3"/>
      <c r="N34" s="3"/>
      <c r="O34" s="3"/>
    </row>
    <row r="35" spans="1:15" x14ac:dyDescent="0.35">
      <c r="N35" s="18"/>
    </row>
  </sheetData>
  <mergeCells count="3">
    <mergeCell ref="C4:D4"/>
    <mergeCell ref="I4:O4"/>
    <mergeCell ref="B2:O2"/>
  </mergeCells>
  <phoneticPr fontId="4" type="noConversion"/>
  <pageMargins left="0.75" right="0.75" top="0.7" bottom="0.6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7" workbookViewId="0">
      <selection activeCell="I4" sqref="I4:O4"/>
    </sheetView>
  </sheetViews>
  <sheetFormatPr defaultColWidth="9.1796875" defaultRowHeight="15.5" x14ac:dyDescent="0.35"/>
  <cols>
    <col min="1" max="1" width="1.1796875" style="1" customWidth="1"/>
    <col min="2" max="2" width="44.7265625" style="2" customWidth="1"/>
    <col min="3" max="5" width="12.453125" style="1" customWidth="1"/>
    <col min="6" max="6" width="8.7265625" style="1" customWidth="1"/>
    <col min="7" max="7" width="12.453125" style="1" customWidth="1"/>
    <col min="8" max="8" width="10.1796875" style="1" hidden="1" customWidth="1"/>
    <col min="9" max="9" width="13.453125" style="1" customWidth="1"/>
    <col min="10" max="12" width="13.453125" style="1" hidden="1" customWidth="1"/>
    <col min="13" max="13" width="12.26953125" style="1" customWidth="1"/>
    <col min="14" max="14" width="13.1796875" style="1" customWidth="1"/>
    <col min="15" max="15" width="12" style="1" bestFit="1" customWidth="1"/>
    <col min="16" max="16" width="16.7265625" style="1" customWidth="1"/>
    <col min="17" max="16384" width="9.1796875" style="1"/>
  </cols>
  <sheetData>
    <row r="2" spans="1:15" ht="98.25" customHeight="1" x14ac:dyDescent="0.4">
      <c r="B2" s="134" t="s">
        <v>17</v>
      </c>
      <c r="C2" s="135"/>
      <c r="D2" s="135"/>
      <c r="E2" s="135"/>
      <c r="F2" s="135"/>
      <c r="G2" s="135"/>
      <c r="H2" s="135"/>
      <c r="I2" s="135"/>
      <c r="J2" s="135"/>
      <c r="K2" s="135"/>
      <c r="L2" s="135"/>
      <c r="M2" s="135"/>
      <c r="N2" s="135"/>
      <c r="O2" s="135"/>
    </row>
    <row r="3" spans="1:15" x14ac:dyDescent="0.35">
      <c r="A3" s="3"/>
      <c r="B3" s="4"/>
      <c r="C3" s="30"/>
      <c r="D3" s="30" t="s">
        <v>67</v>
      </c>
      <c r="E3" s="30"/>
      <c r="F3" s="3"/>
      <c r="G3" s="3"/>
      <c r="H3" s="3"/>
      <c r="I3" s="30" t="s">
        <v>68</v>
      </c>
      <c r="J3" s="3"/>
      <c r="K3" s="3"/>
      <c r="L3" s="3"/>
      <c r="M3" s="3"/>
      <c r="N3" s="30" t="s">
        <v>18</v>
      </c>
      <c r="O3" s="30" t="s">
        <v>19</v>
      </c>
    </row>
    <row r="4" spans="1:15" ht="16" thickBot="1" x14ac:dyDescent="0.4">
      <c r="A4" s="3"/>
      <c r="B4" s="5" t="s">
        <v>8</v>
      </c>
      <c r="C4" s="131" t="s">
        <v>28</v>
      </c>
      <c r="D4" s="132"/>
      <c r="E4" s="41"/>
      <c r="F4" s="6"/>
      <c r="G4" s="6"/>
      <c r="H4" s="6"/>
      <c r="I4" s="133" t="s">
        <v>9</v>
      </c>
      <c r="J4" s="133"/>
      <c r="K4" s="133"/>
      <c r="L4" s="133"/>
      <c r="M4" s="133"/>
      <c r="N4" s="133"/>
      <c r="O4" s="133"/>
    </row>
    <row r="5" spans="1:15" ht="66" customHeight="1" thickTop="1" thickBot="1" x14ac:dyDescent="0.4">
      <c r="A5" s="3"/>
      <c r="B5" s="62" t="s">
        <v>1</v>
      </c>
      <c r="C5" s="63">
        <f>C6+C20</f>
        <v>0</v>
      </c>
      <c r="D5" s="66" t="s">
        <v>26</v>
      </c>
      <c r="E5" s="66" t="s">
        <v>27</v>
      </c>
      <c r="F5" s="27" t="s">
        <v>14</v>
      </c>
      <c r="H5" s="65"/>
      <c r="I5" s="66" t="s">
        <v>22</v>
      </c>
      <c r="J5" s="64"/>
      <c r="K5" s="64"/>
      <c r="L5" s="64"/>
      <c r="M5" s="27" t="s">
        <v>15</v>
      </c>
      <c r="N5" s="67" t="s">
        <v>25</v>
      </c>
      <c r="O5" s="67" t="s">
        <v>21</v>
      </c>
    </row>
    <row r="6" spans="1:15" ht="24.75" customHeight="1" thickBot="1" x14ac:dyDescent="0.4">
      <c r="A6" s="3"/>
      <c r="B6" s="10" t="s">
        <v>0</v>
      </c>
      <c r="C6" s="60">
        <f>C8+C9+C12+C13+ C15+C16</f>
        <v>0</v>
      </c>
      <c r="D6" s="11"/>
      <c r="E6" s="11"/>
      <c r="F6" s="11"/>
      <c r="G6" s="29"/>
      <c r="H6" s="11"/>
      <c r="I6" s="69">
        <f>IF(C6&gt;5000,"294",J6)</f>
        <v>0</v>
      </c>
      <c r="J6" s="26">
        <f>IF(C6&gt;4000,"289",IF(C6&gt;3000,"287",IF(C6&gt;2000,"284",IF(C6&gt;1000,"278",IF(C6&gt;800,"258",IF(C6&gt;700,"249",IF(C6&gt;600,"243",IF(C6&gt;450,"235",K6))))))))</f>
        <v>0</v>
      </c>
      <c r="K6" s="26">
        <f>IF(C6&gt;350,"218",IF(C6&gt;250,"201",IF(C6&gt;174,"174",IF(C6&gt;150,C6,IF(C6&gt;129,"129",IF(C6&gt;100,C6,IF(C6&gt;95,"95",IF(C6&lt;96,C6," "))))))))</f>
        <v>0</v>
      </c>
      <c r="L6" s="11"/>
      <c r="M6" s="9"/>
      <c r="N6" s="11"/>
      <c r="O6" s="11"/>
    </row>
    <row r="7" spans="1:15" ht="24.75" customHeight="1" thickBot="1" x14ac:dyDescent="0.4">
      <c r="A7" s="3"/>
      <c r="B7" s="68" t="s">
        <v>2</v>
      </c>
      <c r="C7" s="19"/>
      <c r="D7" s="19"/>
      <c r="E7" s="19"/>
      <c r="F7" s="19"/>
      <c r="G7" s="17" t="s">
        <v>6</v>
      </c>
      <c r="H7" s="19"/>
      <c r="I7" s="19"/>
      <c r="J7" s="19"/>
      <c r="K7" s="19"/>
      <c r="L7" s="19"/>
      <c r="M7" s="28"/>
      <c r="N7" s="19"/>
      <c r="O7" s="19"/>
    </row>
    <row r="8" spans="1:15" ht="20.25" customHeight="1" x14ac:dyDescent="0.35">
      <c r="A8" s="3"/>
      <c r="B8" s="33" t="s">
        <v>3</v>
      </c>
      <c r="C8" s="36">
        <f>E8</f>
        <v>0</v>
      </c>
      <c r="D8" s="38"/>
      <c r="E8" s="37"/>
      <c r="F8" s="7"/>
      <c r="G8" s="24" t="str">
        <f>IF(C6&gt;0,C8/$C$6," ")</f>
        <v xml:space="preserve"> </v>
      </c>
      <c r="H8" s="7"/>
      <c r="I8" s="45">
        <f>ROUNDUP(J8,0)</f>
        <v>0</v>
      </c>
      <c r="J8" s="46">
        <f>IF(C8&gt;0,$I$6*G8,0)</f>
        <v>0</v>
      </c>
      <c r="K8" s="36"/>
      <c r="L8" s="36">
        <f>IF(C8&gt;1,C8/I8,C8)</f>
        <v>0</v>
      </c>
      <c r="M8" s="93" t="s">
        <v>29</v>
      </c>
      <c r="N8" s="36"/>
      <c r="O8" s="45">
        <f>ROUND(L8,0)</f>
        <v>0</v>
      </c>
    </row>
    <row r="9" spans="1:15" ht="20.25" customHeight="1" x14ac:dyDescent="0.35">
      <c r="A9" s="3"/>
      <c r="B9" s="33" t="s">
        <v>30</v>
      </c>
      <c r="C9" s="36">
        <f>D9*E9*F9</f>
        <v>0</v>
      </c>
      <c r="D9" s="91"/>
      <c r="E9" s="37"/>
      <c r="F9" s="37"/>
      <c r="G9" s="24" t="str">
        <f>IF(C6&gt;0,C9/$C$6," ")</f>
        <v xml:space="preserve"> </v>
      </c>
      <c r="H9" s="7"/>
      <c r="I9" s="45">
        <f>ROUNDUP(J9,0)</f>
        <v>0</v>
      </c>
      <c r="J9" s="59">
        <f>IF(C9&gt;0,$I$6*G9,0)</f>
        <v>0</v>
      </c>
      <c r="K9" s="59" t="str">
        <f t="shared" ref="K9" si="0">IF(C9&gt;0,I9/D9,"0")</f>
        <v>0</v>
      </c>
      <c r="L9" s="59" t="e">
        <f>IF(N9&gt;1,E9/N9/F9,N9)</f>
        <v>#DIV/0!</v>
      </c>
      <c r="M9" s="52">
        <f>F9</f>
        <v>0</v>
      </c>
      <c r="N9" s="56" t="e">
        <f>ROUNDUP(K9,0)/F9</f>
        <v>#DIV/0!</v>
      </c>
      <c r="O9" s="56" t="e">
        <f>ROUND(N9,0)</f>
        <v>#DIV/0!</v>
      </c>
    </row>
    <row r="10" spans="1:15" ht="5.25" customHeight="1" x14ac:dyDescent="0.35">
      <c r="A10" s="3"/>
      <c r="B10" s="34"/>
      <c r="C10" s="7"/>
      <c r="D10" s="31"/>
      <c r="E10" s="7"/>
      <c r="F10" s="7"/>
      <c r="G10" s="23"/>
      <c r="H10" s="7"/>
      <c r="I10" s="23"/>
      <c r="J10" s="23"/>
      <c r="K10" s="7"/>
      <c r="L10" s="7"/>
      <c r="M10" s="23"/>
      <c r="N10" s="12"/>
      <c r="O10" s="12"/>
    </row>
    <row r="11" spans="1:15" ht="24.75" customHeight="1" x14ac:dyDescent="0.35">
      <c r="A11" s="3"/>
      <c r="B11" s="32" t="s">
        <v>4</v>
      </c>
      <c r="C11" s="7"/>
      <c r="D11" s="31"/>
      <c r="E11" s="7"/>
      <c r="F11" s="7"/>
      <c r="G11" s="23"/>
      <c r="H11" s="7"/>
      <c r="I11" s="23"/>
      <c r="J11" s="23"/>
      <c r="K11" s="7"/>
      <c r="L11" s="7"/>
      <c r="M11" s="23"/>
      <c r="N11" s="13"/>
      <c r="O11" s="13"/>
    </row>
    <row r="12" spans="1:15" ht="24.75" customHeight="1" x14ac:dyDescent="0.35">
      <c r="A12" s="3"/>
      <c r="B12" s="33" t="s">
        <v>3</v>
      </c>
      <c r="C12" s="36">
        <f>E12</f>
        <v>0</v>
      </c>
      <c r="D12" s="38"/>
      <c r="E12" s="37"/>
      <c r="F12" s="7"/>
      <c r="G12" s="92" t="str">
        <f>IF(C6&gt;0,C12/$C$6," ")</f>
        <v xml:space="preserve"> </v>
      </c>
      <c r="H12" s="7"/>
      <c r="I12" s="45">
        <f>ROUNDUP(J12,0)</f>
        <v>0</v>
      </c>
      <c r="J12" s="46">
        <f>IF(C12&gt;0,$I$6*G12,0)</f>
        <v>0</v>
      </c>
      <c r="K12" s="36"/>
      <c r="L12" s="36">
        <f>IF(C12&gt;1,C12/I12,C12)</f>
        <v>0</v>
      </c>
      <c r="M12" s="93" t="s">
        <v>29</v>
      </c>
      <c r="N12" s="36"/>
      <c r="O12" s="45">
        <f>ROUND(L12,0)</f>
        <v>0</v>
      </c>
    </row>
    <row r="13" spans="1:15" ht="20.65" customHeight="1" thickBot="1" x14ac:dyDescent="0.4">
      <c r="A13" s="3"/>
      <c r="B13" s="33" t="s">
        <v>10</v>
      </c>
      <c r="C13" s="36">
        <f>D13*E13*F13</f>
        <v>0</v>
      </c>
      <c r="D13" s="91"/>
      <c r="E13" s="37"/>
      <c r="F13" s="37"/>
      <c r="G13" s="24" t="str">
        <f>IF(C6&gt;0,C13/$C$6," ")</f>
        <v xml:space="preserve"> </v>
      </c>
      <c r="H13" s="7"/>
      <c r="I13" s="45">
        <f>ROUNDUP(J13,0)</f>
        <v>0</v>
      </c>
      <c r="J13" s="59">
        <f>IF(C13&gt;0,$I$6*G13,0)</f>
        <v>0</v>
      </c>
      <c r="K13" s="59" t="str">
        <f t="shared" ref="K13" si="1">IF(C13&gt;0,I13/D13,"0")</f>
        <v>0</v>
      </c>
      <c r="L13" s="59" t="e">
        <f>IF(N13&gt;1,E13/N13/F13,N13)</f>
        <v>#DIV/0!</v>
      </c>
      <c r="M13" s="52">
        <f>F13</f>
        <v>0</v>
      </c>
      <c r="N13" s="56" t="e">
        <f>ROUNDUP(K13,0)/F13</f>
        <v>#DIV/0!</v>
      </c>
      <c r="O13" s="56" t="e">
        <f>ROUND(N13,0)</f>
        <v>#DIV/0!</v>
      </c>
    </row>
    <row r="14" spans="1:15" ht="21" customHeight="1" thickBot="1" x14ac:dyDescent="0.4">
      <c r="A14" s="3"/>
      <c r="B14" s="35"/>
      <c r="C14" s="9"/>
      <c r="D14" s="40"/>
      <c r="E14" s="9"/>
      <c r="F14" s="9"/>
      <c r="G14" s="25"/>
      <c r="H14" s="9"/>
      <c r="I14" s="25"/>
      <c r="J14" s="25"/>
      <c r="K14" s="9"/>
      <c r="L14" s="9"/>
      <c r="M14" s="25"/>
      <c r="N14" s="14"/>
      <c r="O14" s="14"/>
    </row>
    <row r="15" spans="1:15" ht="21" customHeight="1" thickBot="1" x14ac:dyDescent="0.4">
      <c r="A15" s="3"/>
      <c r="B15" s="35" t="s">
        <v>31</v>
      </c>
      <c r="C15" s="36">
        <f>E15</f>
        <v>0</v>
      </c>
      <c r="D15" s="38"/>
      <c r="E15" s="81"/>
      <c r="F15" s="7"/>
      <c r="G15" s="24" t="str">
        <f>IF(C6&gt;0,C15/$C$6," ")</f>
        <v xml:space="preserve"> </v>
      </c>
      <c r="H15" s="7"/>
      <c r="I15" s="45">
        <f>ROUNDUP(J15,0)</f>
        <v>0</v>
      </c>
      <c r="J15" s="46">
        <f>IF(C15&gt;0,$I$6*G15,0)</f>
        <v>0</v>
      </c>
      <c r="K15" s="36"/>
      <c r="L15" s="36">
        <f>IF(C15&gt;1,C15/I15,C15)</f>
        <v>0</v>
      </c>
      <c r="M15" s="93" t="s">
        <v>29</v>
      </c>
      <c r="N15" s="36"/>
      <c r="O15" s="45">
        <f>ROUND(L15,0)</f>
        <v>0</v>
      </c>
    </row>
    <row r="16" spans="1:15" ht="21" customHeight="1" thickBot="1" x14ac:dyDescent="0.4">
      <c r="A16" s="3"/>
      <c r="B16" s="35" t="s">
        <v>32</v>
      </c>
      <c r="C16" s="36">
        <f>D16*E16*F16</f>
        <v>0</v>
      </c>
      <c r="D16" s="90"/>
      <c r="E16" s="37"/>
      <c r="F16" s="81"/>
      <c r="G16" s="24" t="str">
        <f>IF(C6&gt;0,C16/$C$6," ")</f>
        <v xml:space="preserve"> </v>
      </c>
      <c r="H16" s="7"/>
      <c r="I16" s="45">
        <f>ROUNDUP(J16,0)</f>
        <v>0</v>
      </c>
      <c r="J16" s="59">
        <f>IF(C16&gt;0,$I$6*G16,0)</f>
        <v>0</v>
      </c>
      <c r="K16" s="59" t="str">
        <f t="shared" ref="K16" si="2">IF(C16&gt;0,I16/D16,"0")</f>
        <v>0</v>
      </c>
      <c r="L16" s="59" t="e">
        <f>IF(N16&gt;1,E16/N16/F16,N16)</f>
        <v>#DIV/0!</v>
      </c>
      <c r="M16" s="52">
        <f>F16</f>
        <v>0</v>
      </c>
      <c r="N16" s="56" t="e">
        <f>ROUNDUP(K16,0)/F16</f>
        <v>#DIV/0!</v>
      </c>
      <c r="O16" s="56" t="e">
        <f>ROUND(N16,0)</f>
        <v>#DIV/0!</v>
      </c>
    </row>
    <row r="17" spans="1:15" ht="19.899999999999999" customHeight="1" thickBot="1" x14ac:dyDescent="0.4">
      <c r="A17" s="3"/>
      <c r="B17" s="8"/>
      <c r="C17" s="20"/>
      <c r="D17" s="9"/>
      <c r="E17" s="9"/>
      <c r="F17" s="9"/>
      <c r="G17" s="9"/>
      <c r="H17" s="9"/>
      <c r="I17" s="20"/>
      <c r="J17" s="20"/>
      <c r="K17" s="9"/>
      <c r="L17" s="9"/>
      <c r="M17" s="9"/>
      <c r="N17" s="14"/>
      <c r="O17" s="14"/>
    </row>
    <row r="18" spans="1:15" ht="10.9" customHeight="1" thickBot="1" x14ac:dyDescent="0.4">
      <c r="A18" s="3"/>
      <c r="B18" s="71"/>
      <c r="C18" s="16"/>
      <c r="D18" s="72"/>
      <c r="E18" s="72"/>
      <c r="F18" s="72"/>
      <c r="G18" s="72"/>
      <c r="H18" s="72"/>
      <c r="I18" s="16"/>
      <c r="J18" s="16"/>
      <c r="K18" s="72"/>
      <c r="L18" s="72"/>
      <c r="M18" s="72"/>
      <c r="N18" s="73"/>
      <c r="O18" s="73"/>
    </row>
    <row r="19" spans="1:15" ht="70.900000000000006" customHeight="1" thickBot="1" x14ac:dyDescent="0.4">
      <c r="A19" s="3"/>
      <c r="B19" s="8"/>
      <c r="C19" s="9"/>
      <c r="D19" s="27" t="s">
        <v>7</v>
      </c>
      <c r="E19" s="61" t="s">
        <v>13</v>
      </c>
      <c r="F19" s="27" t="s">
        <v>14</v>
      </c>
      <c r="G19" s="9"/>
      <c r="H19" s="9"/>
      <c r="I19" s="74" t="s">
        <v>22</v>
      </c>
      <c r="J19" s="9"/>
      <c r="K19" s="9"/>
      <c r="L19" s="9"/>
      <c r="M19" s="27" t="s">
        <v>15</v>
      </c>
      <c r="N19" s="51" t="s">
        <v>16</v>
      </c>
      <c r="O19" s="53" t="s">
        <v>21</v>
      </c>
    </row>
    <row r="20" spans="1:15" ht="24.75" customHeight="1" thickBot="1" x14ac:dyDescent="0.4">
      <c r="A20" s="3"/>
      <c r="B20" s="10" t="s">
        <v>5</v>
      </c>
      <c r="C20" s="60">
        <f>C22+C24</f>
        <v>0</v>
      </c>
      <c r="D20" s="11"/>
      <c r="E20" s="11"/>
      <c r="F20" s="26"/>
      <c r="G20" s="11"/>
      <c r="H20" s="11"/>
      <c r="I20" s="75">
        <f>IF(C20&gt;5000,"294",J20)</f>
        <v>0</v>
      </c>
      <c r="J20" s="26">
        <f>IF(C20&gt;4000,"289",IF(C20&gt;3000,"287",IF(C20&gt;2000,"284",IF(C20&gt;1000,"278",IF(C20&gt;800,"258",IF(C20&gt;700,"249",IF(C20&gt;600,"243",IF(C20&gt;450,"235",K20))))))))</f>
        <v>0</v>
      </c>
      <c r="K20" s="26">
        <f>IF(C20&gt;350,"218",IF(C20&gt;250,"201",IF(C20&gt;174,"174",IF(C20&gt;150,C20,IF(C20&gt;129,"129",IF(C20&gt;100,C20,IF(C20&gt;95,"95",IF(C20&lt;96,C20," "))))))))</f>
        <v>0</v>
      </c>
      <c r="L20" s="11"/>
      <c r="M20" s="11"/>
      <c r="N20" s="15"/>
      <c r="O20" s="15"/>
    </row>
    <row r="21" spans="1:15" ht="20.5" customHeight="1" x14ac:dyDescent="0.35">
      <c r="A21" s="3"/>
      <c r="B21" s="76" t="s">
        <v>23</v>
      </c>
      <c r="C21" s="77"/>
      <c r="D21" s="78"/>
      <c r="E21" s="78"/>
      <c r="F21" s="78"/>
      <c r="G21" s="79" t="s">
        <v>6</v>
      </c>
      <c r="H21" s="79"/>
      <c r="I21" s="80"/>
      <c r="J21" s="79"/>
      <c r="K21" s="79"/>
      <c r="L21" s="79"/>
      <c r="M21" s="78"/>
      <c r="N21" s="78"/>
      <c r="O21" s="78"/>
    </row>
    <row r="22" spans="1:15" ht="31" x14ac:dyDescent="0.35">
      <c r="A22" s="3"/>
      <c r="B22" s="49" t="s">
        <v>11</v>
      </c>
      <c r="C22" s="36">
        <f>D22*E22*F22</f>
        <v>0</v>
      </c>
      <c r="D22" s="91"/>
      <c r="E22" s="42"/>
      <c r="F22" s="42"/>
      <c r="G22" s="24" t="str">
        <f>IF(C20&gt;0,C22/$C$20," ")</f>
        <v xml:space="preserve"> </v>
      </c>
      <c r="H22" s="104"/>
      <c r="I22" s="87">
        <f>ROUNDUP(J22,0)</f>
        <v>0</v>
      </c>
      <c r="J22" s="46">
        <f>IF(C22&gt;0,$I$20*G22,0)</f>
        <v>0</v>
      </c>
      <c r="K22" s="46" t="str">
        <f t="shared" ref="K22" si="3">IF(C22&gt;0,I22/D22,"0")</f>
        <v>0</v>
      </c>
      <c r="L22" s="46" t="e">
        <f>IF(N22&gt;1,E22/N22/F22,N22)</f>
        <v>#DIV/0!</v>
      </c>
      <c r="M22" s="47">
        <f>F22</f>
        <v>0</v>
      </c>
      <c r="N22" s="45" t="e">
        <f>ROUNDUP(K22,0)/F22</f>
        <v>#DIV/0!</v>
      </c>
      <c r="O22" s="45" t="e">
        <f>ROUND(N22,0)</f>
        <v>#DIV/0!</v>
      </c>
    </row>
    <row r="23" spans="1:15" ht="19.899999999999999" customHeight="1" x14ac:dyDescent="0.35">
      <c r="A23" s="3"/>
      <c r="B23" s="70" t="s">
        <v>24</v>
      </c>
      <c r="C23" s="39"/>
      <c r="D23" s="44"/>
      <c r="E23" s="82"/>
      <c r="F23" s="54"/>
      <c r="G23" s="83"/>
      <c r="H23" s="88"/>
      <c r="I23" s="89"/>
      <c r="J23" s="83"/>
      <c r="K23" s="83"/>
      <c r="L23" s="83"/>
      <c r="M23" s="54"/>
      <c r="N23" s="44"/>
      <c r="O23" s="44"/>
    </row>
    <row r="24" spans="1:15" ht="31" x14ac:dyDescent="0.35">
      <c r="A24" s="3"/>
      <c r="B24" s="49" t="s">
        <v>12</v>
      </c>
      <c r="C24" s="36">
        <f t="shared" ref="C24" si="4">D24*E24*F24</f>
        <v>0</v>
      </c>
      <c r="D24" s="91"/>
      <c r="E24" s="42"/>
      <c r="F24" s="42"/>
      <c r="G24" s="24" t="str">
        <f>IF(C20&gt;0,C24/$C$20," ")</f>
        <v xml:space="preserve"> </v>
      </c>
      <c r="H24" s="104"/>
      <c r="I24" s="87">
        <f t="shared" ref="I24" si="5">ROUNDUP(J24,0)</f>
        <v>0</v>
      </c>
      <c r="J24" s="46">
        <f>IF(C24&gt;0,$I$20*G24,0)</f>
        <v>0</v>
      </c>
      <c r="K24" s="46" t="str">
        <f t="shared" ref="K24" si="6">IF(C24&gt;0,I24/D24,"0")</f>
        <v>0</v>
      </c>
      <c r="L24" s="46" t="e">
        <f t="shared" ref="L24" si="7">IF(N24&gt;1,E24/N24/F24,N24)</f>
        <v>#DIV/0!</v>
      </c>
      <c r="M24" s="47">
        <f t="shared" ref="M24" si="8">F24</f>
        <v>0</v>
      </c>
      <c r="N24" s="45" t="e">
        <f t="shared" ref="N24" si="9">ROUNDUP(K24,0)/F24</f>
        <v>#DIV/0!</v>
      </c>
      <c r="O24" s="45" t="e">
        <f t="shared" ref="O24" si="10">ROUND(N24,0)</f>
        <v>#DIV/0!</v>
      </c>
    </row>
    <row r="25" spans="1:15" x14ac:dyDescent="0.35">
      <c r="A25" s="3"/>
      <c r="B25" s="4"/>
      <c r="C25" s="3"/>
      <c r="D25" s="3"/>
      <c r="E25" s="3"/>
      <c r="F25" s="3"/>
      <c r="G25" s="21"/>
      <c r="H25" s="3"/>
      <c r="I25" s="22"/>
      <c r="J25" s="22"/>
      <c r="K25" s="22"/>
      <c r="L25" s="16"/>
      <c r="M25" s="3"/>
      <c r="N25" s="16"/>
      <c r="O25" s="3"/>
    </row>
    <row r="26" spans="1:15" x14ac:dyDescent="0.35">
      <c r="A26" s="3"/>
      <c r="B26" s="4"/>
      <c r="C26" s="3"/>
      <c r="D26" s="3"/>
      <c r="E26" s="3"/>
      <c r="F26" s="3"/>
      <c r="G26" s="3"/>
      <c r="H26" s="3"/>
      <c r="I26" s="3"/>
      <c r="J26" s="3"/>
      <c r="K26" s="3"/>
      <c r="L26" s="3"/>
      <c r="M26" s="3"/>
      <c r="N26" s="3"/>
      <c r="O26" s="3"/>
    </row>
    <row r="27" spans="1:15" x14ac:dyDescent="0.35">
      <c r="N27" s="18"/>
    </row>
  </sheetData>
  <mergeCells count="3">
    <mergeCell ref="B2:O2"/>
    <mergeCell ref="C4:D4"/>
    <mergeCell ref="I4:O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0"/>
  <sheetViews>
    <sheetView topLeftCell="A99" zoomScale="75" zoomScaleNormal="75" workbookViewId="0">
      <selection activeCell="H127" sqref="H127"/>
    </sheetView>
  </sheetViews>
  <sheetFormatPr defaultColWidth="8.7265625" defaultRowHeight="12.5" x14ac:dyDescent="0.25"/>
  <cols>
    <col min="2" max="2" width="8.7265625" customWidth="1"/>
    <col min="4" max="4" width="6.26953125" customWidth="1"/>
    <col min="5" max="5" width="8.7265625" customWidth="1"/>
    <col min="7" max="7" width="6.26953125" customWidth="1"/>
    <col min="9" max="9" width="8.7265625" customWidth="1"/>
    <col min="10" max="10" width="7.26953125" customWidth="1"/>
    <col min="12" max="12" width="8.7265625" customWidth="1"/>
  </cols>
  <sheetData>
    <row r="2" ht="20.5" customHeight="1" x14ac:dyDescent="0.25"/>
    <row r="19" spans="1:15" ht="13" thickBot="1" x14ac:dyDescent="0.3"/>
    <row r="20" spans="1:15" ht="15.5" x14ac:dyDescent="0.35">
      <c r="A20" s="3"/>
      <c r="B20" s="71"/>
      <c r="C20" s="16"/>
      <c r="D20" s="72"/>
      <c r="E20" s="72"/>
      <c r="F20" s="72"/>
      <c r="G20" s="72"/>
      <c r="H20" s="72"/>
      <c r="I20" s="16"/>
      <c r="J20" s="16"/>
      <c r="K20" s="72"/>
      <c r="L20" s="72"/>
      <c r="M20" s="72"/>
      <c r="N20" s="73"/>
      <c r="O20" s="73"/>
    </row>
    <row r="28" spans="1:15" ht="43.5" x14ac:dyDescent="0.35">
      <c r="B28" s="107" t="s">
        <v>50</v>
      </c>
      <c r="C28" s="107" t="s">
        <v>51</v>
      </c>
      <c r="D28" s="107" t="s">
        <v>52</v>
      </c>
      <c r="E28" s="107" t="s">
        <v>53</v>
      </c>
      <c r="F28" s="112"/>
    </row>
    <row r="29" spans="1:15" ht="20.5" customHeight="1" x14ac:dyDescent="0.35">
      <c r="A29" s="106" t="s">
        <v>54</v>
      </c>
      <c r="C29" s="109"/>
      <c r="D29" s="109"/>
      <c r="E29" s="109"/>
    </row>
    <row r="30" spans="1:15" x14ac:dyDescent="0.25">
      <c r="A30" t="s">
        <v>55</v>
      </c>
      <c r="B30" s="109">
        <v>180</v>
      </c>
      <c r="C30" s="109">
        <v>1</v>
      </c>
      <c r="D30" s="109">
        <v>30</v>
      </c>
      <c r="E30" s="109">
        <v>6</v>
      </c>
    </row>
    <row r="31" spans="1:15" x14ac:dyDescent="0.25">
      <c r="A31" t="s">
        <v>56</v>
      </c>
      <c r="B31" s="109">
        <v>180</v>
      </c>
      <c r="C31" s="109">
        <v>1</v>
      </c>
      <c r="D31" s="109">
        <v>30</v>
      </c>
      <c r="E31" s="109">
        <v>6</v>
      </c>
    </row>
    <row r="32" spans="1:15" x14ac:dyDescent="0.25">
      <c r="A32" t="s">
        <v>57</v>
      </c>
      <c r="B32" s="109">
        <v>180</v>
      </c>
      <c r="C32" s="109">
        <v>1</v>
      </c>
      <c r="D32" s="109">
        <v>30</v>
      </c>
      <c r="E32" s="109">
        <v>6</v>
      </c>
    </row>
    <row r="33" spans="1:5" x14ac:dyDescent="0.25">
      <c r="A33" t="s">
        <v>58</v>
      </c>
      <c r="B33" s="109">
        <v>180</v>
      </c>
      <c r="C33" s="109">
        <v>1</v>
      </c>
      <c r="D33" s="109">
        <v>30</v>
      </c>
      <c r="E33" s="109">
        <v>6</v>
      </c>
    </row>
    <row r="34" spans="1:5" x14ac:dyDescent="0.25">
      <c r="A34" t="s">
        <v>59</v>
      </c>
      <c r="B34" s="109">
        <v>180</v>
      </c>
      <c r="C34" s="109">
        <v>1</v>
      </c>
      <c r="D34" s="109">
        <v>30</v>
      </c>
      <c r="E34" s="109">
        <v>6</v>
      </c>
    </row>
    <row r="35" spans="1:5" x14ac:dyDescent="0.25">
      <c r="A35" t="s">
        <v>60</v>
      </c>
      <c r="B35" s="109">
        <v>180</v>
      </c>
      <c r="C35" s="109">
        <v>1</v>
      </c>
      <c r="D35" s="109">
        <v>30</v>
      </c>
      <c r="E35" s="109">
        <v>6</v>
      </c>
    </row>
    <row r="36" spans="1:5" x14ac:dyDescent="0.25">
      <c r="A36" t="s">
        <v>61</v>
      </c>
      <c r="B36" s="109">
        <v>180</v>
      </c>
      <c r="C36" s="109">
        <v>1</v>
      </c>
      <c r="D36" s="109">
        <v>30</v>
      </c>
      <c r="E36" s="109">
        <v>6</v>
      </c>
    </row>
    <row r="37" spans="1:5" x14ac:dyDescent="0.25">
      <c r="A37" t="s">
        <v>62</v>
      </c>
      <c r="B37" s="109">
        <v>330</v>
      </c>
      <c r="C37" s="109">
        <v>1</v>
      </c>
      <c r="D37" s="109">
        <v>55</v>
      </c>
      <c r="E37" s="109">
        <v>6</v>
      </c>
    </row>
    <row r="38" spans="1:5" x14ac:dyDescent="0.25">
      <c r="A38" s="110"/>
      <c r="B38" s="111">
        <f>SUM(B30:B37)</f>
        <v>1590</v>
      </c>
      <c r="C38" s="111"/>
      <c r="D38" s="111"/>
      <c r="E38" s="111"/>
    </row>
    <row r="39" spans="1:5" ht="14.5" x14ac:dyDescent="0.35">
      <c r="A39" s="106" t="s">
        <v>63</v>
      </c>
      <c r="C39" s="109"/>
      <c r="D39" s="109"/>
      <c r="E39" s="109"/>
    </row>
    <row r="40" spans="1:5" x14ac:dyDescent="0.25">
      <c r="A40" t="s">
        <v>55</v>
      </c>
      <c r="B40" s="109">
        <v>460</v>
      </c>
      <c r="C40" s="109">
        <v>1</v>
      </c>
      <c r="D40" s="109" t="s">
        <v>64</v>
      </c>
      <c r="E40" s="109">
        <v>1</v>
      </c>
    </row>
    <row r="41" spans="1:5" x14ac:dyDescent="0.25">
      <c r="A41" t="s">
        <v>56</v>
      </c>
      <c r="B41" s="109">
        <v>460</v>
      </c>
      <c r="C41" s="109">
        <v>1</v>
      </c>
      <c r="D41" s="109" t="s">
        <v>64</v>
      </c>
      <c r="E41" s="109">
        <v>1</v>
      </c>
    </row>
    <row r="42" spans="1:5" x14ac:dyDescent="0.25">
      <c r="A42" t="s">
        <v>57</v>
      </c>
      <c r="B42" s="109">
        <v>270</v>
      </c>
      <c r="C42" s="109">
        <v>1</v>
      </c>
      <c r="D42" s="109" t="s">
        <v>64</v>
      </c>
      <c r="E42" s="109">
        <v>1</v>
      </c>
    </row>
    <row r="43" spans="1:5" x14ac:dyDescent="0.25">
      <c r="A43" t="s">
        <v>58</v>
      </c>
      <c r="B43" s="109">
        <v>270</v>
      </c>
      <c r="C43" s="109">
        <v>1</v>
      </c>
      <c r="D43" s="109" t="s">
        <v>64</v>
      </c>
      <c r="E43" s="109">
        <v>1</v>
      </c>
    </row>
    <row r="44" spans="1:5" x14ac:dyDescent="0.25">
      <c r="A44" s="110"/>
      <c r="B44" s="111">
        <f>SUM(B40:B43)</f>
        <v>1460</v>
      </c>
      <c r="C44" s="111"/>
      <c r="D44" s="111"/>
      <c r="E44" s="111"/>
    </row>
    <row r="45" spans="1:5" ht="14.5" x14ac:dyDescent="0.35">
      <c r="A45" s="106" t="s">
        <v>65</v>
      </c>
      <c r="C45" s="109"/>
      <c r="D45" s="109"/>
      <c r="E45" s="109"/>
    </row>
    <row r="46" spans="1:5" x14ac:dyDescent="0.25">
      <c r="A46" t="s">
        <v>55</v>
      </c>
      <c r="B46" s="109">
        <f>C46*D46</f>
        <v>126</v>
      </c>
      <c r="C46" s="109">
        <v>7</v>
      </c>
      <c r="D46" s="109">
        <v>18</v>
      </c>
      <c r="E46" s="109">
        <v>1</v>
      </c>
    </row>
    <row r="47" spans="1:5" x14ac:dyDescent="0.25">
      <c r="A47" t="s">
        <v>56</v>
      </c>
      <c r="B47" s="109">
        <f t="shared" ref="B47:B49" si="0">C47*D47</f>
        <v>144</v>
      </c>
      <c r="C47" s="109">
        <v>8</v>
      </c>
      <c r="D47" s="109">
        <v>18</v>
      </c>
      <c r="E47" s="109">
        <v>1</v>
      </c>
    </row>
    <row r="48" spans="1:5" x14ac:dyDescent="0.25">
      <c r="A48" t="s">
        <v>57</v>
      </c>
      <c r="B48" s="109">
        <f t="shared" si="0"/>
        <v>216</v>
      </c>
      <c r="C48" s="109">
        <v>6</v>
      </c>
      <c r="D48" s="109">
        <v>36</v>
      </c>
      <c r="E48" s="109">
        <v>1</v>
      </c>
    </row>
    <row r="49" spans="1:12" x14ac:dyDescent="0.25">
      <c r="A49" t="s">
        <v>58</v>
      </c>
      <c r="B49" s="109">
        <f t="shared" si="0"/>
        <v>216</v>
      </c>
      <c r="C49" s="109">
        <v>6</v>
      </c>
      <c r="D49" s="109">
        <v>36</v>
      </c>
      <c r="E49" s="109">
        <v>1</v>
      </c>
    </row>
    <row r="50" spans="1:12" x14ac:dyDescent="0.25">
      <c r="A50" s="110"/>
      <c r="B50" s="111">
        <f>SUM(B46:B49)</f>
        <v>702</v>
      </c>
      <c r="C50" s="111"/>
      <c r="D50" s="111"/>
      <c r="E50" s="111"/>
      <c r="H50" s="142" t="s">
        <v>49</v>
      </c>
      <c r="I50" s="137"/>
    </row>
    <row r="51" spans="1:12" ht="14.5" x14ac:dyDescent="0.35">
      <c r="A51" s="106" t="s">
        <v>66</v>
      </c>
      <c r="H51" s="138"/>
      <c r="I51" s="139"/>
    </row>
    <row r="52" spans="1:12" x14ac:dyDescent="0.25">
      <c r="B52" s="109">
        <v>5</v>
      </c>
      <c r="C52" s="109">
        <v>1</v>
      </c>
      <c r="D52" s="109" t="s">
        <v>64</v>
      </c>
      <c r="E52" s="109">
        <v>1</v>
      </c>
      <c r="H52" s="138"/>
      <c r="I52" s="139"/>
    </row>
    <row r="53" spans="1:12" x14ac:dyDescent="0.25">
      <c r="H53" s="138"/>
      <c r="I53" s="139"/>
    </row>
    <row r="54" spans="1:12" x14ac:dyDescent="0.25">
      <c r="H54" s="140"/>
      <c r="I54" s="141"/>
    </row>
    <row r="56" spans="1:12" x14ac:dyDescent="0.25">
      <c r="B56" s="136" t="s">
        <v>33</v>
      </c>
      <c r="C56" s="137"/>
      <c r="E56" s="136" t="s">
        <v>34</v>
      </c>
      <c r="F56" s="137"/>
      <c r="H56" s="136" t="s">
        <v>45</v>
      </c>
      <c r="I56" s="137"/>
      <c r="K56" s="136" t="s">
        <v>43</v>
      </c>
      <c r="L56" s="137"/>
    </row>
    <row r="57" spans="1:12" x14ac:dyDescent="0.25">
      <c r="B57" s="138"/>
      <c r="C57" s="139"/>
      <c r="E57" s="138"/>
      <c r="F57" s="139"/>
      <c r="H57" s="138"/>
      <c r="I57" s="139"/>
      <c r="K57" s="138"/>
      <c r="L57" s="139"/>
    </row>
    <row r="58" spans="1:12" x14ac:dyDescent="0.25">
      <c r="B58" s="138"/>
      <c r="C58" s="139"/>
      <c r="E58" s="138"/>
      <c r="F58" s="139"/>
      <c r="H58" s="138"/>
      <c r="I58" s="139"/>
      <c r="K58" s="138"/>
      <c r="L58" s="139"/>
    </row>
    <row r="59" spans="1:12" x14ac:dyDescent="0.25">
      <c r="B59" s="138"/>
      <c r="C59" s="139"/>
      <c r="E59" s="138"/>
      <c r="F59" s="139"/>
      <c r="H59" s="138"/>
      <c r="I59" s="139"/>
      <c r="K59" s="138"/>
      <c r="L59" s="139"/>
    </row>
    <row r="60" spans="1:12" x14ac:dyDescent="0.25">
      <c r="B60" s="138"/>
      <c r="C60" s="139"/>
      <c r="E60" s="138"/>
      <c r="F60" s="139"/>
      <c r="H60" s="138"/>
      <c r="I60" s="139"/>
      <c r="K60" s="138"/>
      <c r="L60" s="139"/>
    </row>
    <row r="61" spans="1:12" x14ac:dyDescent="0.25">
      <c r="B61" s="138"/>
      <c r="C61" s="139"/>
      <c r="E61" s="138"/>
      <c r="F61" s="139"/>
      <c r="H61" s="138"/>
      <c r="I61" s="139"/>
      <c r="K61" s="138"/>
      <c r="L61" s="139"/>
    </row>
    <row r="62" spans="1:12" x14ac:dyDescent="0.25">
      <c r="B62" s="138"/>
      <c r="C62" s="139"/>
      <c r="E62" s="138"/>
      <c r="F62" s="139"/>
      <c r="H62" s="138"/>
      <c r="I62" s="139"/>
      <c r="K62" s="138"/>
      <c r="L62" s="139"/>
    </row>
    <row r="63" spans="1:12" x14ac:dyDescent="0.25">
      <c r="B63" s="138"/>
      <c r="C63" s="139"/>
      <c r="E63" s="138"/>
      <c r="F63" s="139"/>
      <c r="H63" s="138"/>
      <c r="I63" s="139"/>
      <c r="K63" s="138"/>
      <c r="L63" s="139"/>
    </row>
    <row r="64" spans="1:12" x14ac:dyDescent="0.25">
      <c r="B64" s="138"/>
      <c r="C64" s="139"/>
      <c r="E64" s="138"/>
      <c r="F64" s="139"/>
      <c r="H64" s="138"/>
      <c r="I64" s="139"/>
      <c r="K64" s="138"/>
      <c r="L64" s="139"/>
    </row>
    <row r="65" spans="2:12" x14ac:dyDescent="0.25">
      <c r="B65" s="140"/>
      <c r="C65" s="141"/>
      <c r="E65" s="140"/>
      <c r="F65" s="141"/>
      <c r="H65" s="140"/>
      <c r="I65" s="141"/>
      <c r="K65" s="140"/>
      <c r="L65" s="141"/>
    </row>
    <row r="67" spans="2:12" x14ac:dyDescent="0.25">
      <c r="B67" s="136" t="s">
        <v>35</v>
      </c>
      <c r="C67" s="137"/>
      <c r="E67" s="136" t="s">
        <v>36</v>
      </c>
      <c r="F67" s="137"/>
      <c r="H67" s="136" t="s">
        <v>46</v>
      </c>
      <c r="I67" s="137"/>
      <c r="K67" s="136" t="s">
        <v>44</v>
      </c>
      <c r="L67" s="137"/>
    </row>
    <row r="68" spans="2:12" x14ac:dyDescent="0.25">
      <c r="B68" s="138"/>
      <c r="C68" s="139"/>
      <c r="E68" s="138"/>
      <c r="F68" s="139"/>
      <c r="H68" s="138"/>
      <c r="I68" s="139"/>
      <c r="K68" s="138"/>
      <c r="L68" s="139"/>
    </row>
    <row r="69" spans="2:12" x14ac:dyDescent="0.25">
      <c r="B69" s="138"/>
      <c r="C69" s="139"/>
      <c r="E69" s="138"/>
      <c r="F69" s="139"/>
      <c r="H69" s="138"/>
      <c r="I69" s="139"/>
      <c r="K69" s="138"/>
      <c r="L69" s="139"/>
    </row>
    <row r="70" spans="2:12" x14ac:dyDescent="0.25">
      <c r="B70" s="138"/>
      <c r="C70" s="139"/>
      <c r="E70" s="138"/>
      <c r="F70" s="139"/>
      <c r="H70" s="138"/>
      <c r="I70" s="139"/>
      <c r="K70" s="138"/>
      <c r="L70" s="139"/>
    </row>
    <row r="71" spans="2:12" x14ac:dyDescent="0.25">
      <c r="B71" s="138"/>
      <c r="C71" s="139"/>
      <c r="E71" s="138"/>
      <c r="F71" s="139"/>
      <c r="H71" s="138"/>
      <c r="I71" s="139"/>
      <c r="K71" s="138"/>
      <c r="L71" s="139"/>
    </row>
    <row r="72" spans="2:12" x14ac:dyDescent="0.25">
      <c r="B72" s="138"/>
      <c r="C72" s="139"/>
      <c r="E72" s="138"/>
      <c r="F72" s="139"/>
      <c r="H72" s="138"/>
      <c r="I72" s="139"/>
      <c r="K72" s="138"/>
      <c r="L72" s="139"/>
    </row>
    <row r="73" spans="2:12" x14ac:dyDescent="0.25">
      <c r="B73" s="138"/>
      <c r="C73" s="139"/>
      <c r="E73" s="138"/>
      <c r="F73" s="139"/>
      <c r="H73" s="138"/>
      <c r="I73" s="139"/>
      <c r="K73" s="138"/>
      <c r="L73" s="139"/>
    </row>
    <row r="74" spans="2:12" x14ac:dyDescent="0.25">
      <c r="B74" s="138"/>
      <c r="C74" s="139"/>
      <c r="E74" s="138"/>
      <c r="F74" s="139"/>
      <c r="H74" s="138"/>
      <c r="I74" s="139"/>
      <c r="K74" s="138"/>
      <c r="L74" s="139"/>
    </row>
    <row r="75" spans="2:12" x14ac:dyDescent="0.25">
      <c r="B75" s="138"/>
      <c r="C75" s="139"/>
      <c r="E75" s="138"/>
      <c r="F75" s="139"/>
      <c r="H75" s="138"/>
      <c r="I75" s="139"/>
      <c r="K75" s="138"/>
      <c r="L75" s="139"/>
    </row>
    <row r="76" spans="2:12" x14ac:dyDescent="0.25">
      <c r="B76" s="140"/>
      <c r="C76" s="141"/>
      <c r="E76" s="140"/>
      <c r="F76" s="141"/>
      <c r="H76" s="140"/>
      <c r="I76" s="141"/>
      <c r="K76" s="140"/>
      <c r="L76" s="141"/>
    </row>
    <row r="78" spans="2:12" x14ac:dyDescent="0.25">
      <c r="B78" s="136" t="s">
        <v>37</v>
      </c>
      <c r="C78" s="137"/>
      <c r="E78" s="136" t="s">
        <v>38</v>
      </c>
      <c r="F78" s="137"/>
      <c r="H78" s="136" t="s">
        <v>41</v>
      </c>
      <c r="I78" s="137"/>
      <c r="K78" s="136" t="s">
        <v>47</v>
      </c>
      <c r="L78" s="137"/>
    </row>
    <row r="79" spans="2:12" x14ac:dyDescent="0.25">
      <c r="B79" s="138"/>
      <c r="C79" s="139"/>
      <c r="E79" s="138"/>
      <c r="F79" s="139"/>
      <c r="H79" s="138"/>
      <c r="I79" s="139"/>
      <c r="K79" s="138"/>
      <c r="L79" s="139"/>
    </row>
    <row r="80" spans="2:12" x14ac:dyDescent="0.25">
      <c r="B80" s="138"/>
      <c r="C80" s="139"/>
      <c r="E80" s="138"/>
      <c r="F80" s="139"/>
      <c r="H80" s="138"/>
      <c r="I80" s="139"/>
      <c r="K80" s="138"/>
      <c r="L80" s="139"/>
    </row>
    <row r="81" spans="1:13" x14ac:dyDescent="0.25">
      <c r="B81" s="138"/>
      <c r="C81" s="139"/>
      <c r="E81" s="138"/>
      <c r="F81" s="139"/>
      <c r="H81" s="138"/>
      <c r="I81" s="139"/>
      <c r="K81" s="138"/>
      <c r="L81" s="139"/>
    </row>
    <row r="82" spans="1:13" x14ac:dyDescent="0.25">
      <c r="B82" s="138"/>
      <c r="C82" s="139"/>
      <c r="E82" s="138"/>
      <c r="F82" s="139"/>
      <c r="H82" s="138"/>
      <c r="I82" s="139"/>
      <c r="K82" s="138"/>
      <c r="L82" s="139"/>
    </row>
    <row r="83" spans="1:13" x14ac:dyDescent="0.25">
      <c r="B83" s="138"/>
      <c r="C83" s="139"/>
      <c r="E83" s="138"/>
      <c r="F83" s="139"/>
      <c r="H83" s="138"/>
      <c r="I83" s="139"/>
      <c r="K83" s="138"/>
      <c r="L83" s="139"/>
    </row>
    <row r="84" spans="1:13" x14ac:dyDescent="0.25">
      <c r="B84" s="138"/>
      <c r="C84" s="139"/>
      <c r="E84" s="138"/>
      <c r="F84" s="139"/>
      <c r="H84" s="138"/>
      <c r="I84" s="139"/>
      <c r="K84" s="138"/>
      <c r="L84" s="139"/>
    </row>
    <row r="85" spans="1:13" x14ac:dyDescent="0.25">
      <c r="B85" s="138"/>
      <c r="C85" s="139"/>
      <c r="E85" s="138"/>
      <c r="F85" s="139"/>
      <c r="H85" s="138"/>
      <c r="I85" s="139"/>
      <c r="K85" s="138"/>
      <c r="L85" s="139"/>
    </row>
    <row r="86" spans="1:13" ht="15.5" x14ac:dyDescent="0.35">
      <c r="A86" s="1"/>
      <c r="B86" s="138"/>
      <c r="C86" s="139"/>
      <c r="D86" s="113"/>
      <c r="E86" s="138"/>
      <c r="F86" s="139"/>
      <c r="G86" s="114"/>
      <c r="H86" s="138"/>
      <c r="I86" s="139"/>
      <c r="J86" s="115"/>
      <c r="K86" s="138"/>
      <c r="L86" s="139"/>
      <c r="M86" s="115"/>
    </row>
    <row r="87" spans="1:13" ht="15.5" x14ac:dyDescent="0.35">
      <c r="A87" s="3"/>
      <c r="B87" s="140"/>
      <c r="C87" s="141"/>
      <c r="D87" s="16"/>
      <c r="E87" s="140"/>
      <c r="F87" s="141"/>
      <c r="G87" s="16"/>
      <c r="H87" s="140"/>
      <c r="I87" s="141"/>
      <c r="J87" s="16"/>
      <c r="K87" s="140"/>
      <c r="L87" s="141"/>
      <c r="M87" s="16"/>
    </row>
    <row r="89" spans="1:13" x14ac:dyDescent="0.25">
      <c r="B89" s="136" t="s">
        <v>39</v>
      </c>
      <c r="C89" s="137"/>
      <c r="E89" s="136" t="s">
        <v>40</v>
      </c>
      <c r="F89" s="137"/>
      <c r="H89" s="136" t="s">
        <v>42</v>
      </c>
      <c r="I89" s="137"/>
      <c r="K89" s="136" t="s">
        <v>48</v>
      </c>
      <c r="L89" s="137"/>
    </row>
    <row r="90" spans="1:13" x14ac:dyDescent="0.25">
      <c r="B90" s="138"/>
      <c r="C90" s="139"/>
      <c r="E90" s="138"/>
      <c r="F90" s="139"/>
      <c r="H90" s="138"/>
      <c r="I90" s="139"/>
      <c r="K90" s="138"/>
      <c r="L90" s="139"/>
    </row>
    <row r="91" spans="1:13" x14ac:dyDescent="0.25">
      <c r="B91" s="138"/>
      <c r="C91" s="139"/>
      <c r="E91" s="138"/>
      <c r="F91" s="139"/>
      <c r="H91" s="138"/>
      <c r="I91" s="139"/>
      <c r="K91" s="138"/>
      <c r="L91" s="139"/>
    </row>
    <row r="92" spans="1:13" x14ac:dyDescent="0.25">
      <c r="B92" s="138"/>
      <c r="C92" s="139"/>
      <c r="E92" s="138"/>
      <c r="F92" s="139"/>
      <c r="H92" s="138"/>
      <c r="I92" s="139"/>
      <c r="K92" s="138"/>
      <c r="L92" s="139"/>
    </row>
    <row r="93" spans="1:13" x14ac:dyDescent="0.25">
      <c r="B93" s="138"/>
      <c r="C93" s="139"/>
      <c r="E93" s="138"/>
      <c r="F93" s="139"/>
      <c r="H93" s="138"/>
      <c r="I93" s="139"/>
      <c r="K93" s="138"/>
      <c r="L93" s="139"/>
    </row>
    <row r="94" spans="1:13" x14ac:dyDescent="0.25">
      <c r="B94" s="138"/>
      <c r="C94" s="139"/>
      <c r="E94" s="138"/>
      <c r="F94" s="139"/>
      <c r="H94" s="138"/>
      <c r="I94" s="139"/>
      <c r="K94" s="138"/>
      <c r="L94" s="139"/>
    </row>
    <row r="95" spans="1:13" x14ac:dyDescent="0.25">
      <c r="B95" s="138"/>
      <c r="C95" s="139"/>
      <c r="E95" s="138"/>
      <c r="F95" s="139"/>
      <c r="H95" s="138"/>
      <c r="I95" s="139"/>
      <c r="K95" s="138"/>
      <c r="L95" s="139"/>
    </row>
    <row r="96" spans="1:13" x14ac:dyDescent="0.25">
      <c r="B96" s="138"/>
      <c r="C96" s="139"/>
      <c r="E96" s="138"/>
      <c r="F96" s="139"/>
      <c r="H96" s="138"/>
      <c r="I96" s="139"/>
      <c r="K96" s="138"/>
      <c r="L96" s="139"/>
    </row>
    <row r="97" spans="1:15" x14ac:dyDescent="0.25">
      <c r="B97" s="138"/>
      <c r="C97" s="139"/>
      <c r="E97" s="138"/>
      <c r="F97" s="139"/>
      <c r="H97" s="138"/>
      <c r="I97" s="139"/>
      <c r="K97" s="138"/>
      <c r="L97" s="139"/>
    </row>
    <row r="98" spans="1:15" x14ac:dyDescent="0.25">
      <c r="B98" s="140"/>
      <c r="C98" s="141"/>
      <c r="E98" s="140"/>
      <c r="F98" s="141"/>
      <c r="H98" s="140"/>
      <c r="I98" s="141"/>
      <c r="K98" s="140"/>
      <c r="L98" s="141"/>
    </row>
    <row r="102" spans="1:15" ht="15.5" x14ac:dyDescent="0.35">
      <c r="A102" s="1"/>
      <c r="B102" s="2"/>
      <c r="C102" s="1"/>
      <c r="D102" s="1"/>
      <c r="E102" s="1"/>
      <c r="F102" s="1"/>
      <c r="G102" s="1"/>
      <c r="H102" s="1"/>
      <c r="I102" s="1"/>
      <c r="J102" s="1"/>
      <c r="K102" s="1"/>
      <c r="L102" s="1"/>
      <c r="M102" s="1"/>
      <c r="N102" s="1"/>
      <c r="O102" s="1"/>
    </row>
    <row r="103" spans="1:15" ht="20" x14ac:dyDescent="0.4">
      <c r="A103" s="1"/>
      <c r="B103" s="134" t="s">
        <v>17</v>
      </c>
      <c r="C103" s="134"/>
      <c r="D103" s="134"/>
      <c r="E103" s="134"/>
      <c r="F103" s="134"/>
      <c r="G103" s="134"/>
      <c r="H103" s="134"/>
      <c r="I103" s="134"/>
      <c r="J103" s="134"/>
      <c r="K103" s="134"/>
      <c r="L103" s="134"/>
      <c r="M103" s="134"/>
      <c r="N103" s="134"/>
      <c r="O103" s="134"/>
    </row>
    <row r="104" spans="1:15" ht="15.5" x14ac:dyDescent="0.35">
      <c r="A104" s="3"/>
      <c r="B104" s="4"/>
      <c r="C104" s="30"/>
      <c r="D104" s="30"/>
      <c r="E104" s="30"/>
      <c r="F104" s="3"/>
      <c r="G104" s="3"/>
      <c r="H104" s="3"/>
      <c r="I104" s="3" t="s">
        <v>18</v>
      </c>
      <c r="J104" s="3"/>
      <c r="K104" s="3"/>
      <c r="L104" s="3"/>
      <c r="M104" s="3"/>
      <c r="N104" s="3" t="s">
        <v>19</v>
      </c>
      <c r="O104" s="3" t="s">
        <v>20</v>
      </c>
    </row>
    <row r="105" spans="1:15" ht="16" thickBot="1" x14ac:dyDescent="0.4">
      <c r="A105" s="3"/>
      <c r="B105" s="5" t="s">
        <v>8</v>
      </c>
      <c r="C105" s="131" t="s">
        <v>28</v>
      </c>
      <c r="D105" s="131"/>
      <c r="E105" s="105"/>
      <c r="F105" s="6"/>
      <c r="G105" s="6"/>
      <c r="H105" s="6"/>
      <c r="I105" s="133" t="s">
        <v>9</v>
      </c>
      <c r="J105" s="133"/>
      <c r="K105" s="133"/>
      <c r="L105" s="133"/>
      <c r="M105" s="133"/>
      <c r="N105" s="133"/>
      <c r="O105" s="133"/>
    </row>
    <row r="106" spans="1:15" ht="140.5" thickTop="1" thickBot="1" x14ac:dyDescent="0.4">
      <c r="A106" s="3"/>
      <c r="B106" s="62" t="s">
        <v>1</v>
      </c>
      <c r="C106" s="63">
        <f>C107+C22</f>
        <v>3757</v>
      </c>
      <c r="D106" s="66" t="s">
        <v>26</v>
      </c>
      <c r="E106" s="66" t="s">
        <v>27</v>
      </c>
      <c r="F106" s="27" t="s">
        <v>14</v>
      </c>
      <c r="G106" s="1"/>
      <c r="H106" s="65"/>
      <c r="I106" s="66" t="s">
        <v>22</v>
      </c>
      <c r="J106" s="64"/>
      <c r="K106" s="64"/>
      <c r="L106" s="64"/>
      <c r="M106" s="27" t="s">
        <v>15</v>
      </c>
      <c r="N106" s="67" t="s">
        <v>25</v>
      </c>
      <c r="O106" s="67" t="s">
        <v>21</v>
      </c>
    </row>
    <row r="107" spans="1:15" ht="16" thickBot="1" x14ac:dyDescent="0.4">
      <c r="A107" s="3"/>
      <c r="B107" s="10" t="s">
        <v>0</v>
      </c>
      <c r="C107" s="60">
        <f>C109+C110+C111+C112+C115+C116+ C118+C119</f>
        <v>3757</v>
      </c>
      <c r="D107" s="11"/>
      <c r="E107" s="11"/>
      <c r="F107" s="11"/>
      <c r="G107" s="29"/>
      <c r="H107" s="11"/>
      <c r="I107" s="69" t="str">
        <f>IF(C107&gt;5000,"294",J107)</f>
        <v>287</v>
      </c>
      <c r="J107" s="26" t="str">
        <f>IF(C107&gt;4000,"289",IF(C107&gt;3000,"287",IF(C107&gt;2000,"284",IF(C107&gt;1000,"278",IF(C107&gt;800,"258",IF(C107&gt;700,"249",IF(C107&gt;600,"243",IF(C107&gt;450,"235",K107))))))))</f>
        <v>287</v>
      </c>
      <c r="K107" s="26" t="str">
        <f>IF(C107&gt;350,"218",IF(C107&gt;250,"201",IF(C107&gt;174,"174",IF(C107&gt;150,C107,IF(C107&gt;129,"129",IF(C107&gt;100,C107,IF(C107&gt;95,"95",IF(C107&lt;96,C107," "))))))))</f>
        <v>218</v>
      </c>
      <c r="L107" s="11"/>
      <c r="M107" s="9"/>
      <c r="N107" s="11"/>
      <c r="O107" s="11"/>
    </row>
    <row r="108" spans="1:15" ht="16" thickBot="1" x14ac:dyDescent="0.4">
      <c r="A108" s="3"/>
      <c r="B108" s="68" t="s">
        <v>2</v>
      </c>
      <c r="C108" s="19"/>
      <c r="D108" s="19"/>
      <c r="E108" s="19"/>
      <c r="F108" s="19"/>
      <c r="G108" s="17" t="s">
        <v>6</v>
      </c>
      <c r="H108" s="19"/>
      <c r="I108" s="19"/>
      <c r="J108" s="19"/>
      <c r="K108" s="19"/>
      <c r="L108" s="19"/>
      <c r="M108" s="28"/>
      <c r="N108" s="19"/>
      <c r="O108" s="19"/>
    </row>
    <row r="109" spans="1:15" ht="15.5" x14ac:dyDescent="0.35">
      <c r="A109" s="3"/>
      <c r="B109" s="33" t="s">
        <v>3</v>
      </c>
      <c r="C109" s="36">
        <f>E109</f>
        <v>1460</v>
      </c>
      <c r="D109" s="38"/>
      <c r="E109" s="37">
        <v>1460</v>
      </c>
      <c r="F109" s="7"/>
      <c r="G109" s="24">
        <f>IF(C107&gt;0,C109/$C$107," ")</f>
        <v>0.388607931860527</v>
      </c>
      <c r="H109" s="7"/>
      <c r="I109" s="45">
        <f>ROUNDUP(J109,0)</f>
        <v>112</v>
      </c>
      <c r="J109" s="46">
        <f>IF(C109&gt;0,$I$107*G109,0)</f>
        <v>111.53047644397125</v>
      </c>
      <c r="K109" s="36"/>
      <c r="L109" s="36">
        <f>IF(C109&gt;1,C109/I109,C109)</f>
        <v>13.035714285714286</v>
      </c>
      <c r="M109" s="93" t="s">
        <v>29</v>
      </c>
      <c r="N109" s="36"/>
      <c r="O109" s="45">
        <f>ROUND(L109,0)</f>
        <v>13</v>
      </c>
    </row>
    <row r="110" spans="1:15" ht="15.5" x14ac:dyDescent="0.35">
      <c r="A110" s="3"/>
      <c r="B110" s="33" t="s">
        <v>30</v>
      </c>
      <c r="C110" s="36">
        <f>D110*E110*F110</f>
        <v>1260</v>
      </c>
      <c r="D110" s="91">
        <v>6</v>
      </c>
      <c r="E110" s="37">
        <v>30</v>
      </c>
      <c r="F110" s="37">
        <v>7</v>
      </c>
      <c r="G110" s="24">
        <f>IF(C107&gt;0,C110/$C$107," ")</f>
        <v>0.33537396859196167</v>
      </c>
      <c r="H110" s="7"/>
      <c r="I110" s="45">
        <f>ROUNDUP(J110,0)</f>
        <v>97</v>
      </c>
      <c r="J110" s="59">
        <f>IF(C110&gt;0,$I$107*G110,0)</f>
        <v>96.252328985893001</v>
      </c>
      <c r="K110" s="59">
        <f t="shared" ref="K110:K112" si="1">IF(C110&gt;0,I110/D110,"0")</f>
        <v>16.166666666666668</v>
      </c>
      <c r="L110" s="59">
        <f>IF(N110&gt;1,E110/N110/F110,N110)</f>
        <v>1.7647058823529413</v>
      </c>
      <c r="M110" s="52">
        <f>F110</f>
        <v>7</v>
      </c>
      <c r="N110" s="56">
        <f>ROUNDUP(K110,0)/F110</f>
        <v>2.4285714285714284</v>
      </c>
      <c r="O110" s="56">
        <f>ROUND(N110,0)</f>
        <v>2</v>
      </c>
    </row>
    <row r="111" spans="1:15" ht="15.5" x14ac:dyDescent="0.35">
      <c r="A111" s="3"/>
      <c r="B111" s="33" t="s">
        <v>10</v>
      </c>
      <c r="C111" s="36">
        <f>D111*E111*F111</f>
        <v>330</v>
      </c>
      <c r="D111" s="91">
        <v>6</v>
      </c>
      <c r="E111" s="37">
        <v>55</v>
      </c>
      <c r="F111" s="37">
        <v>1</v>
      </c>
      <c r="G111" s="24">
        <f>IF(C107&gt;0,C111/$C$107," ")</f>
        <v>8.7836039393132823E-2</v>
      </c>
      <c r="H111" s="7"/>
      <c r="I111" s="45">
        <f>ROUNDUP(J111,0)</f>
        <v>26</v>
      </c>
      <c r="J111" s="59">
        <f>IF(C111&gt;0,$I$107*G111,0)</f>
        <v>25.20894330582912</v>
      </c>
      <c r="K111" s="59">
        <f t="shared" si="1"/>
        <v>4.333333333333333</v>
      </c>
      <c r="L111" s="59">
        <f>IF(N111&gt;1,E111/N111/F111,N111)</f>
        <v>11</v>
      </c>
      <c r="M111" s="52">
        <f>F111</f>
        <v>1</v>
      </c>
      <c r="N111" s="56">
        <f>ROUNDUP(K111,0)/F111</f>
        <v>5</v>
      </c>
      <c r="O111" s="56">
        <f>ROUND(N111,0)</f>
        <v>5</v>
      </c>
    </row>
    <row r="112" spans="1:15" ht="15.5" x14ac:dyDescent="0.35">
      <c r="A112" s="3"/>
      <c r="B112" s="33" t="s">
        <v>10</v>
      </c>
      <c r="C112" s="36">
        <f>D112*E112*F112</f>
        <v>0</v>
      </c>
      <c r="D112" s="91"/>
      <c r="E112" s="37"/>
      <c r="F112" s="37"/>
      <c r="G112" s="24">
        <f>IF(C107&gt;0,C112/$C$107," ")</f>
        <v>0</v>
      </c>
      <c r="H112" s="7"/>
      <c r="I112" s="45">
        <f>ROUNDUP(J112,0)</f>
        <v>0</v>
      </c>
      <c r="J112" s="59">
        <f>IF(C112&gt;0,$I$107*G112,0)</f>
        <v>0</v>
      </c>
      <c r="K112" s="59" t="str">
        <f t="shared" si="1"/>
        <v>0</v>
      </c>
      <c r="L112" s="59" t="e">
        <f>IF(N112&gt;1,E112/N112/F112,N112)</f>
        <v>#DIV/0!</v>
      </c>
      <c r="M112" s="52">
        <f>F112</f>
        <v>0</v>
      </c>
      <c r="N112" s="56" t="e">
        <f>ROUNDUP(K112,0)/F112</f>
        <v>#DIV/0!</v>
      </c>
      <c r="O112" s="56" t="e">
        <f>ROUND(N112,0)</f>
        <v>#DIV/0!</v>
      </c>
    </row>
    <row r="113" spans="1:15" ht="15.5" x14ac:dyDescent="0.35">
      <c r="A113" s="3"/>
      <c r="B113" s="34"/>
      <c r="C113" s="7"/>
      <c r="D113" s="31"/>
      <c r="E113" s="7"/>
      <c r="F113" s="7"/>
      <c r="G113" s="23"/>
      <c r="H113" s="7"/>
      <c r="I113" s="23"/>
      <c r="J113" s="23"/>
      <c r="K113" s="7"/>
      <c r="L113" s="7"/>
      <c r="M113" s="23"/>
      <c r="N113" s="12"/>
      <c r="O113" s="12"/>
    </row>
    <row r="114" spans="1:15" ht="15.5" x14ac:dyDescent="0.35">
      <c r="A114" s="3"/>
      <c r="B114" s="32" t="s">
        <v>4</v>
      </c>
      <c r="C114" s="7"/>
      <c r="D114" s="31"/>
      <c r="E114" s="7"/>
      <c r="F114" s="7"/>
      <c r="G114" s="23"/>
      <c r="H114" s="7"/>
      <c r="I114" s="23"/>
      <c r="J114" s="23"/>
      <c r="K114" s="7"/>
      <c r="L114" s="7"/>
      <c r="M114" s="23"/>
      <c r="N114" s="13"/>
      <c r="O114" s="13"/>
    </row>
    <row r="115" spans="1:15" ht="15.5" x14ac:dyDescent="0.35">
      <c r="A115" s="3"/>
      <c r="B115" s="33" t="s">
        <v>3</v>
      </c>
      <c r="C115" s="36">
        <f>E115</f>
        <v>702</v>
      </c>
      <c r="D115" s="38"/>
      <c r="E115" s="37">
        <v>702</v>
      </c>
      <c r="F115" s="7"/>
      <c r="G115" s="92">
        <f>IF(C107&gt;0,C115/$C$107," ")</f>
        <v>0.18685121107266436</v>
      </c>
      <c r="H115" s="7"/>
      <c r="I115" s="45">
        <f>ROUNDUP(J115,0)</f>
        <v>54</v>
      </c>
      <c r="J115" s="46">
        <f>IF(C115&gt;0,$I$107*G115,0)</f>
        <v>53.626297577854672</v>
      </c>
      <c r="K115" s="36"/>
      <c r="L115" s="36">
        <f>IF(C115&gt;1,C115/I115,C115)</f>
        <v>13</v>
      </c>
      <c r="M115" s="93" t="s">
        <v>29</v>
      </c>
      <c r="N115" s="36"/>
      <c r="O115" s="45">
        <f>ROUND(L115,0)</f>
        <v>13</v>
      </c>
    </row>
    <row r="116" spans="1:15" ht="16" thickBot="1" x14ac:dyDescent="0.4">
      <c r="A116" s="3"/>
      <c r="B116" s="33" t="s">
        <v>10</v>
      </c>
      <c r="C116" s="36">
        <f>D116*E116*F116</f>
        <v>0</v>
      </c>
      <c r="D116" s="91"/>
      <c r="E116" s="37"/>
      <c r="F116" s="37"/>
      <c r="G116" s="24">
        <f>IF(C107&gt;0,C116/$C$107," ")</f>
        <v>0</v>
      </c>
      <c r="H116" s="7"/>
      <c r="I116" s="45">
        <f>ROUNDUP(J116,0)</f>
        <v>0</v>
      </c>
      <c r="J116" s="59">
        <f>IF(C116&gt;0,$I$107*G116,0)</f>
        <v>0</v>
      </c>
      <c r="K116" s="59" t="str">
        <f t="shared" ref="K116" si="2">IF(C116&gt;0,I116/D116,"0")</f>
        <v>0</v>
      </c>
      <c r="L116" s="59" t="e">
        <f>IF(N116&gt;1,E116/N116/F116,N116)</f>
        <v>#DIV/0!</v>
      </c>
      <c r="M116" s="52">
        <f>F116</f>
        <v>0</v>
      </c>
      <c r="N116" s="56" t="e">
        <f>ROUNDUP(K116,0)/F116</f>
        <v>#DIV/0!</v>
      </c>
      <c r="O116" s="56" t="e">
        <f>ROUND(N116,0)</f>
        <v>#DIV/0!</v>
      </c>
    </row>
    <row r="117" spans="1:15" ht="16" thickBot="1" x14ac:dyDescent="0.4">
      <c r="A117" s="3"/>
      <c r="B117" s="35"/>
      <c r="C117" s="9"/>
      <c r="D117" s="40"/>
      <c r="E117" s="9"/>
      <c r="F117" s="9"/>
      <c r="G117" s="25"/>
      <c r="H117" s="9"/>
      <c r="I117" s="25"/>
      <c r="J117" s="25"/>
      <c r="K117" s="9"/>
      <c r="L117" s="9"/>
      <c r="M117" s="25"/>
      <c r="N117" s="14"/>
      <c r="O117" s="14"/>
    </row>
    <row r="118" spans="1:15" ht="16" thickBot="1" x14ac:dyDescent="0.4">
      <c r="A118" s="3"/>
      <c r="B118" s="35" t="s">
        <v>31</v>
      </c>
      <c r="C118" s="36">
        <f>E118</f>
        <v>5</v>
      </c>
      <c r="D118" s="38"/>
      <c r="E118" s="37">
        <v>5</v>
      </c>
      <c r="F118" s="7"/>
      <c r="G118" s="24">
        <f>IF(C107&gt;0,C118/$C$107," ")</f>
        <v>1.3308490817141336E-3</v>
      </c>
      <c r="H118" s="7"/>
      <c r="I118" s="45">
        <f>ROUNDUP(J118,0)</f>
        <v>1</v>
      </c>
      <c r="J118" s="46">
        <f>IF(C118&gt;0,$I$107*G118,0)</f>
        <v>0.38195368645195632</v>
      </c>
      <c r="K118" s="36"/>
      <c r="L118" s="36">
        <f>IF(C118&gt;1,C118/I118,C118)</f>
        <v>5</v>
      </c>
      <c r="M118" s="93" t="s">
        <v>29</v>
      </c>
      <c r="N118" s="36"/>
      <c r="O118" s="45">
        <f>ROUND(L118,0)</f>
        <v>5</v>
      </c>
    </row>
    <row r="119" spans="1:15" ht="16" thickBot="1" x14ac:dyDescent="0.4">
      <c r="A119" s="3"/>
      <c r="B119" s="35" t="s">
        <v>32</v>
      </c>
      <c r="C119" s="36">
        <f>D119*E119*F119</f>
        <v>0</v>
      </c>
      <c r="D119" s="90"/>
      <c r="E119" s="37"/>
      <c r="F119" s="81"/>
      <c r="G119" s="24">
        <f>IF(C107&gt;0,C119/$C$107," ")</f>
        <v>0</v>
      </c>
      <c r="H119" s="7"/>
      <c r="I119" s="45">
        <f>ROUNDUP(J119,0)</f>
        <v>0</v>
      </c>
      <c r="J119" s="59">
        <f>IF(C119&gt;0,$I$107*G119,0)</f>
        <v>0</v>
      </c>
      <c r="K119" s="59" t="str">
        <f t="shared" ref="K119" si="3">IF(C119&gt;0,I119/D119,"0")</f>
        <v>0</v>
      </c>
      <c r="L119" s="59" t="e">
        <f>IF(N119&gt;1,E119/N119/F119,N119)</f>
        <v>#DIV/0!</v>
      </c>
      <c r="M119" s="52">
        <f>F119</f>
        <v>0</v>
      </c>
      <c r="N119" s="56" t="e">
        <f>ROUNDUP(K119,0)/F119</f>
        <v>#DIV/0!</v>
      </c>
      <c r="O119" s="56" t="e">
        <f>ROUND(N119,0)</f>
        <v>#DIV/0!</v>
      </c>
    </row>
    <row r="120" spans="1:15" ht="16" thickBot="1" x14ac:dyDescent="0.4">
      <c r="A120" s="3"/>
      <c r="B120" s="8"/>
      <c r="C120" s="20">
        <f>SUM(C109:C119)</f>
        <v>3757</v>
      </c>
      <c r="D120" s="9"/>
      <c r="E120" s="9"/>
      <c r="F120" s="9"/>
      <c r="G120" s="9"/>
      <c r="H120" s="9"/>
      <c r="I120" s="116">
        <f>SUM(I109:I119)</f>
        <v>290</v>
      </c>
      <c r="J120" s="20"/>
      <c r="K120" s="9"/>
      <c r="L120" s="9"/>
      <c r="M120" s="9"/>
      <c r="N120" s="14"/>
      <c r="O120" s="14"/>
    </row>
  </sheetData>
  <mergeCells count="20">
    <mergeCell ref="H50:I54"/>
    <mergeCell ref="B89:C98"/>
    <mergeCell ref="E89:F98"/>
    <mergeCell ref="H78:I87"/>
    <mergeCell ref="H89:I98"/>
    <mergeCell ref="B103:O103"/>
    <mergeCell ref="C105:D105"/>
    <mergeCell ref="I105:O105"/>
    <mergeCell ref="K89:L98"/>
    <mergeCell ref="B56:C65"/>
    <mergeCell ref="E56:F65"/>
    <mergeCell ref="B67:C76"/>
    <mergeCell ref="E67:F76"/>
    <mergeCell ref="B78:C87"/>
    <mergeCell ref="E78:F87"/>
    <mergeCell ref="K56:L65"/>
    <mergeCell ref="K67:L76"/>
    <mergeCell ref="H56:I65"/>
    <mergeCell ref="H67:I76"/>
    <mergeCell ref="K78:L8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9"/>
  <sheetViews>
    <sheetView topLeftCell="A46" workbookViewId="0">
      <selection activeCell="F71" sqref="F71"/>
    </sheetView>
  </sheetViews>
  <sheetFormatPr defaultColWidth="6.7265625" defaultRowHeight="12.5" x14ac:dyDescent="0.25"/>
  <cols>
    <col min="2" max="2" width="8.26953125" customWidth="1"/>
    <col min="4" max="4" width="6.1796875" customWidth="1"/>
  </cols>
  <sheetData>
    <row r="2" spans="1:6" ht="68.5" customHeight="1" x14ac:dyDescent="0.35">
      <c r="B2" s="107" t="s">
        <v>50</v>
      </c>
      <c r="C2" s="107" t="s">
        <v>51</v>
      </c>
      <c r="D2" s="107" t="s">
        <v>69</v>
      </c>
      <c r="E2" s="107" t="s">
        <v>53</v>
      </c>
      <c r="F2" s="112"/>
    </row>
    <row r="3" spans="1:6" ht="14.5" x14ac:dyDescent="0.35">
      <c r="A3" s="129" t="s">
        <v>54</v>
      </c>
      <c r="B3" s="110"/>
      <c r="C3" s="111"/>
      <c r="D3" s="111"/>
      <c r="E3" s="111"/>
    </row>
    <row r="4" spans="1:6" x14ac:dyDescent="0.25">
      <c r="A4" t="s">
        <v>55</v>
      </c>
      <c r="B4" s="109">
        <f>C4*D4*E4</f>
        <v>1120</v>
      </c>
      <c r="C4" s="109">
        <v>2</v>
      </c>
      <c r="D4" s="109">
        <v>8</v>
      </c>
      <c r="E4" s="109">
        <v>70</v>
      </c>
    </row>
    <row r="5" spans="1:6" x14ac:dyDescent="0.25">
      <c r="A5" t="s">
        <v>56</v>
      </c>
      <c r="B5" s="109">
        <f t="shared" ref="B5:B11" si="0">C5*D5*E5</f>
        <v>400</v>
      </c>
      <c r="C5" s="109">
        <v>1</v>
      </c>
      <c r="D5" s="109">
        <v>40</v>
      </c>
      <c r="E5" s="109">
        <v>10</v>
      </c>
    </row>
    <row r="6" spans="1:6" x14ac:dyDescent="0.25">
      <c r="A6" t="s">
        <v>57</v>
      </c>
      <c r="B6" s="109">
        <f t="shared" si="0"/>
        <v>0</v>
      </c>
      <c r="C6" s="109"/>
      <c r="D6" s="109"/>
      <c r="E6" s="109"/>
    </row>
    <row r="7" spans="1:6" x14ac:dyDescent="0.25">
      <c r="A7" t="s">
        <v>58</v>
      </c>
      <c r="B7" s="109">
        <f t="shared" si="0"/>
        <v>0</v>
      </c>
      <c r="C7" s="109"/>
      <c r="D7" s="109"/>
      <c r="E7" s="109"/>
    </row>
    <row r="8" spans="1:6" x14ac:dyDescent="0.25">
      <c r="A8" t="s">
        <v>59</v>
      </c>
      <c r="B8" s="109">
        <f t="shared" si="0"/>
        <v>0</v>
      </c>
      <c r="C8" s="109"/>
      <c r="D8" s="109"/>
      <c r="E8" s="109"/>
    </row>
    <row r="9" spans="1:6" x14ac:dyDescent="0.25">
      <c r="A9" t="s">
        <v>60</v>
      </c>
      <c r="B9" s="109">
        <f t="shared" si="0"/>
        <v>0</v>
      </c>
      <c r="C9" s="109"/>
      <c r="D9" s="109"/>
      <c r="E9" s="109"/>
    </row>
    <row r="10" spans="1:6" x14ac:dyDescent="0.25">
      <c r="A10" t="s">
        <v>61</v>
      </c>
      <c r="B10" s="109">
        <f t="shared" si="0"/>
        <v>0</v>
      </c>
      <c r="C10" s="109"/>
      <c r="D10" s="109"/>
      <c r="E10" s="109"/>
    </row>
    <row r="11" spans="1:6" x14ac:dyDescent="0.25">
      <c r="A11" t="s">
        <v>62</v>
      </c>
      <c r="B11" s="109">
        <f t="shared" si="0"/>
        <v>0</v>
      </c>
      <c r="C11" s="109"/>
      <c r="D11" s="109"/>
      <c r="E11" s="109"/>
    </row>
    <row r="12" spans="1:6" x14ac:dyDescent="0.25">
      <c r="A12" s="110"/>
      <c r="B12" s="111">
        <f>SUM(B4:B11)</f>
        <v>1520</v>
      </c>
      <c r="C12" s="111"/>
      <c r="D12" s="111"/>
      <c r="E12" s="111"/>
    </row>
    <row r="13" spans="1:6" ht="14.5" x14ac:dyDescent="0.35">
      <c r="A13" s="106" t="s">
        <v>63</v>
      </c>
      <c r="C13" s="109"/>
      <c r="D13" s="109"/>
      <c r="E13" s="109"/>
    </row>
    <row r="14" spans="1:6" x14ac:dyDescent="0.25">
      <c r="A14" t="s">
        <v>55</v>
      </c>
      <c r="B14" s="109">
        <f t="shared" ref="B14:B17" si="1">C14*D14*E14</f>
        <v>550</v>
      </c>
      <c r="C14" s="109">
        <v>1</v>
      </c>
      <c r="D14" s="109">
        <v>550</v>
      </c>
      <c r="E14" s="109">
        <v>1</v>
      </c>
    </row>
    <row r="15" spans="1:6" x14ac:dyDescent="0.25">
      <c r="A15" t="s">
        <v>56</v>
      </c>
      <c r="B15" s="109">
        <f t="shared" si="1"/>
        <v>0</v>
      </c>
      <c r="C15" s="109"/>
      <c r="D15" s="109"/>
      <c r="E15" s="109"/>
    </row>
    <row r="16" spans="1:6" x14ac:dyDescent="0.25">
      <c r="A16" t="s">
        <v>57</v>
      </c>
      <c r="B16" s="109">
        <f t="shared" si="1"/>
        <v>0</v>
      </c>
      <c r="C16" s="109"/>
      <c r="D16" s="109"/>
      <c r="E16" s="109"/>
    </row>
    <row r="17" spans="1:9" x14ac:dyDescent="0.25">
      <c r="A17" t="s">
        <v>58</v>
      </c>
      <c r="B17" s="109">
        <f t="shared" si="1"/>
        <v>0</v>
      </c>
      <c r="C17" s="109">
        <v>0</v>
      </c>
      <c r="D17" s="109"/>
      <c r="E17" s="109"/>
    </row>
    <row r="18" spans="1:9" x14ac:dyDescent="0.25">
      <c r="A18" s="110"/>
      <c r="B18" s="111">
        <f>SUM(B14:B17)</f>
        <v>550</v>
      </c>
      <c r="C18" s="111"/>
      <c r="D18" s="111"/>
      <c r="E18" s="111"/>
    </row>
    <row r="19" spans="1:9" ht="14.5" x14ac:dyDescent="0.35">
      <c r="A19" s="106" t="s">
        <v>65</v>
      </c>
      <c r="C19" s="109"/>
      <c r="D19" s="109"/>
      <c r="E19" s="109"/>
    </row>
    <row r="20" spans="1:9" x14ac:dyDescent="0.25">
      <c r="A20" t="s">
        <v>55</v>
      </c>
      <c r="B20" s="109">
        <f>C20*D20</f>
        <v>240</v>
      </c>
      <c r="C20" s="109">
        <v>10</v>
      </c>
      <c r="D20" s="109">
        <v>24</v>
      </c>
      <c r="E20" s="109">
        <v>1</v>
      </c>
    </row>
    <row r="21" spans="1:9" x14ac:dyDescent="0.25">
      <c r="A21" t="s">
        <v>56</v>
      </c>
      <c r="B21" s="109">
        <f t="shared" ref="B21:B23" si="2">C21*D21</f>
        <v>240</v>
      </c>
      <c r="C21" s="109">
        <v>10</v>
      </c>
      <c r="D21" s="109">
        <v>24</v>
      </c>
      <c r="E21" s="109">
        <v>1</v>
      </c>
    </row>
    <row r="22" spans="1:9" x14ac:dyDescent="0.25">
      <c r="A22" t="s">
        <v>57</v>
      </c>
      <c r="B22" s="109">
        <f t="shared" si="2"/>
        <v>0</v>
      </c>
      <c r="C22" s="109"/>
      <c r="D22" s="109"/>
      <c r="E22" s="109"/>
    </row>
    <row r="23" spans="1:9" x14ac:dyDescent="0.25">
      <c r="A23" t="s">
        <v>58</v>
      </c>
      <c r="B23" s="109">
        <f t="shared" si="2"/>
        <v>0</v>
      </c>
      <c r="C23" s="109"/>
      <c r="D23" s="109"/>
      <c r="E23" s="109"/>
    </row>
    <row r="24" spans="1:9" x14ac:dyDescent="0.25">
      <c r="A24" s="110"/>
      <c r="B24" s="111">
        <f>SUM(B20:B23)</f>
        <v>480</v>
      </c>
      <c r="C24" s="111"/>
      <c r="D24" s="111"/>
      <c r="E24" s="111"/>
      <c r="H24" s="142" t="s">
        <v>49</v>
      </c>
      <c r="I24" s="137"/>
    </row>
    <row r="25" spans="1:9" ht="14.5" x14ac:dyDescent="0.35">
      <c r="A25" s="106" t="s">
        <v>66</v>
      </c>
      <c r="H25" s="138"/>
      <c r="I25" s="139"/>
    </row>
    <row r="26" spans="1:9" x14ac:dyDescent="0.25">
      <c r="B26" s="109">
        <v>5</v>
      </c>
      <c r="C26" s="109">
        <v>1</v>
      </c>
      <c r="D26" s="109" t="s">
        <v>64</v>
      </c>
      <c r="E26" s="109">
        <v>1</v>
      </c>
      <c r="H26" s="138"/>
      <c r="I26" s="139"/>
    </row>
    <row r="27" spans="1:9" x14ac:dyDescent="0.25">
      <c r="H27" s="138"/>
      <c r="I27" s="139"/>
    </row>
    <row r="28" spans="1:9" x14ac:dyDescent="0.25">
      <c r="H28" s="140"/>
      <c r="I28" s="141"/>
    </row>
    <row r="30" spans="1:9" x14ac:dyDescent="0.25">
      <c r="B30" s="143" t="s">
        <v>70</v>
      </c>
      <c r="C30" s="137"/>
      <c r="E30" s="143" t="s">
        <v>71</v>
      </c>
      <c r="F30" s="137"/>
      <c r="H30" s="143" t="s">
        <v>72</v>
      </c>
      <c r="I30" s="137"/>
    </row>
    <row r="31" spans="1:9" x14ac:dyDescent="0.25">
      <c r="B31" s="138"/>
      <c r="C31" s="139"/>
      <c r="E31" s="138"/>
      <c r="F31" s="139"/>
      <c r="H31" s="138"/>
      <c r="I31" s="139"/>
    </row>
    <row r="32" spans="1:9" x14ac:dyDescent="0.25">
      <c r="B32" s="138"/>
      <c r="C32" s="139"/>
      <c r="E32" s="138"/>
      <c r="F32" s="139"/>
      <c r="H32" s="138"/>
      <c r="I32" s="139"/>
    </row>
    <row r="33" spans="2:9" x14ac:dyDescent="0.25">
      <c r="B33" s="138"/>
      <c r="C33" s="139"/>
      <c r="E33" s="138"/>
      <c r="F33" s="139"/>
      <c r="H33" s="138"/>
      <c r="I33" s="139"/>
    </row>
    <row r="34" spans="2:9" x14ac:dyDescent="0.25">
      <c r="B34" s="138"/>
      <c r="C34" s="139"/>
      <c r="E34" s="138"/>
      <c r="F34" s="139"/>
      <c r="H34" s="138"/>
      <c r="I34" s="139"/>
    </row>
    <row r="35" spans="2:9" x14ac:dyDescent="0.25">
      <c r="B35" s="138"/>
      <c r="C35" s="139"/>
      <c r="E35" s="138"/>
      <c r="F35" s="139"/>
      <c r="H35" s="138"/>
      <c r="I35" s="139"/>
    </row>
    <row r="36" spans="2:9" x14ac:dyDescent="0.25">
      <c r="B36" s="138"/>
      <c r="C36" s="139"/>
      <c r="E36" s="138"/>
      <c r="F36" s="139"/>
      <c r="H36" s="138"/>
      <c r="I36" s="139"/>
    </row>
    <row r="37" spans="2:9" x14ac:dyDescent="0.25">
      <c r="B37" s="138"/>
      <c r="C37" s="139"/>
      <c r="E37" s="138"/>
      <c r="F37" s="139"/>
      <c r="H37" s="138"/>
      <c r="I37" s="139"/>
    </row>
    <row r="38" spans="2:9" x14ac:dyDescent="0.25">
      <c r="B38" s="138"/>
      <c r="C38" s="139"/>
      <c r="E38" s="138"/>
      <c r="F38" s="139"/>
      <c r="H38" s="138"/>
      <c r="I38" s="139"/>
    </row>
    <row r="39" spans="2:9" x14ac:dyDescent="0.25">
      <c r="B39" s="140"/>
      <c r="C39" s="141"/>
      <c r="E39" s="140"/>
      <c r="F39" s="141"/>
      <c r="H39" s="140"/>
      <c r="I39" s="141"/>
    </row>
    <row r="41" spans="2:9" x14ac:dyDescent="0.25">
      <c r="B41" s="143" t="s">
        <v>73</v>
      </c>
      <c r="C41" s="137"/>
      <c r="E41" s="143" t="s">
        <v>74</v>
      </c>
      <c r="F41" s="137"/>
      <c r="H41" s="143" t="s">
        <v>75</v>
      </c>
      <c r="I41" s="137"/>
    </row>
    <row r="42" spans="2:9" x14ac:dyDescent="0.25">
      <c r="B42" s="138"/>
      <c r="C42" s="139"/>
      <c r="E42" s="138"/>
      <c r="F42" s="139"/>
      <c r="H42" s="138"/>
      <c r="I42" s="139"/>
    </row>
    <row r="43" spans="2:9" x14ac:dyDescent="0.25">
      <c r="B43" s="138"/>
      <c r="C43" s="139"/>
      <c r="E43" s="138"/>
      <c r="F43" s="139"/>
      <c r="H43" s="138"/>
      <c r="I43" s="139"/>
    </row>
    <row r="44" spans="2:9" x14ac:dyDescent="0.25">
      <c r="B44" s="138"/>
      <c r="C44" s="139"/>
      <c r="E44" s="138"/>
      <c r="F44" s="139"/>
      <c r="H44" s="138"/>
      <c r="I44" s="139"/>
    </row>
    <row r="45" spans="2:9" x14ac:dyDescent="0.25">
      <c r="B45" s="138"/>
      <c r="C45" s="139"/>
      <c r="E45" s="138"/>
      <c r="F45" s="139"/>
      <c r="H45" s="138"/>
      <c r="I45" s="139"/>
    </row>
    <row r="46" spans="2:9" x14ac:dyDescent="0.25">
      <c r="B46" s="138"/>
      <c r="C46" s="139"/>
      <c r="E46" s="138"/>
      <c r="F46" s="139"/>
      <c r="H46" s="138"/>
      <c r="I46" s="139"/>
    </row>
    <row r="47" spans="2:9" x14ac:dyDescent="0.25">
      <c r="B47" s="138"/>
      <c r="C47" s="139"/>
      <c r="E47" s="138"/>
      <c r="F47" s="139"/>
      <c r="H47" s="138"/>
      <c r="I47" s="139"/>
    </row>
    <row r="48" spans="2:9" x14ac:dyDescent="0.25">
      <c r="B48" s="138"/>
      <c r="C48" s="139"/>
      <c r="E48" s="138"/>
      <c r="F48" s="139"/>
      <c r="H48" s="138"/>
      <c r="I48" s="139"/>
    </row>
    <row r="49" spans="2:15" x14ac:dyDescent="0.25">
      <c r="B49" s="138"/>
      <c r="C49" s="139"/>
      <c r="E49" s="138"/>
      <c r="F49" s="139"/>
      <c r="H49" s="138"/>
      <c r="I49" s="139"/>
    </row>
    <row r="50" spans="2:15" x14ac:dyDescent="0.25">
      <c r="B50" s="140"/>
      <c r="C50" s="141"/>
      <c r="E50" s="140"/>
      <c r="F50" s="141"/>
      <c r="H50" s="140"/>
      <c r="I50" s="141"/>
    </row>
    <row r="53" spans="2:15" x14ac:dyDescent="0.25">
      <c r="D53" t="s">
        <v>67</v>
      </c>
      <c r="I53" t="s">
        <v>68</v>
      </c>
      <c r="N53" t="s">
        <v>18</v>
      </c>
      <c r="O53" t="s">
        <v>19</v>
      </c>
    </row>
    <row r="54" spans="2:15" x14ac:dyDescent="0.25">
      <c r="B54" t="s">
        <v>8</v>
      </c>
      <c r="C54" t="s">
        <v>28</v>
      </c>
      <c r="I54" t="s">
        <v>9</v>
      </c>
    </row>
    <row r="55" spans="2:15" x14ac:dyDescent="0.25">
      <c r="B55" t="s">
        <v>1</v>
      </c>
      <c r="C55">
        <v>2535</v>
      </c>
      <c r="D55" t="s">
        <v>26</v>
      </c>
      <c r="E55" t="s">
        <v>27</v>
      </c>
      <c r="F55" t="s">
        <v>14</v>
      </c>
      <c r="I55" t="s">
        <v>22</v>
      </c>
      <c r="M55" t="s">
        <v>15</v>
      </c>
      <c r="N55" t="s">
        <v>25</v>
      </c>
      <c r="O55" t="s">
        <v>21</v>
      </c>
    </row>
    <row r="56" spans="2:15" x14ac:dyDescent="0.25">
      <c r="B56" t="s">
        <v>0</v>
      </c>
      <c r="C56">
        <v>2535</v>
      </c>
      <c r="I56" t="s">
        <v>76</v>
      </c>
      <c r="J56" t="s">
        <v>76</v>
      </c>
      <c r="K56" t="s">
        <v>77</v>
      </c>
    </row>
    <row r="57" spans="2:15" x14ac:dyDescent="0.25">
      <c r="B57" t="s">
        <v>2</v>
      </c>
      <c r="G57" t="s">
        <v>6</v>
      </c>
    </row>
    <row r="58" spans="2:15" x14ac:dyDescent="0.25">
      <c r="B58" t="s">
        <v>3</v>
      </c>
      <c r="C58">
        <v>550</v>
      </c>
      <c r="D58" s="108"/>
      <c r="E58">
        <v>550</v>
      </c>
      <c r="G58" s="130">
        <v>0.21696252465483234</v>
      </c>
      <c r="I58" s="108">
        <v>62</v>
      </c>
      <c r="J58" s="130">
        <v>61.617357001972387</v>
      </c>
      <c r="L58">
        <v>8.870967741935484</v>
      </c>
      <c r="M58" t="s">
        <v>29</v>
      </c>
      <c r="O58" s="108">
        <v>9</v>
      </c>
    </row>
    <row r="59" spans="2:15" x14ac:dyDescent="0.25">
      <c r="B59" t="s">
        <v>30</v>
      </c>
      <c r="C59">
        <v>1120</v>
      </c>
      <c r="D59" s="108">
        <v>70</v>
      </c>
      <c r="E59">
        <v>8</v>
      </c>
      <c r="F59">
        <v>2</v>
      </c>
      <c r="G59" s="130">
        <v>0.44181459566074949</v>
      </c>
      <c r="I59" s="108">
        <v>126</v>
      </c>
      <c r="J59" s="130">
        <v>125.47534516765286</v>
      </c>
      <c r="K59" s="130">
        <v>1.8</v>
      </c>
      <c r="L59" s="130">
        <v>1</v>
      </c>
      <c r="M59">
        <v>2</v>
      </c>
      <c r="N59" s="108">
        <v>1</v>
      </c>
      <c r="O59" s="108">
        <v>1</v>
      </c>
    </row>
    <row r="60" spans="2:15" x14ac:dyDescent="0.25">
      <c r="B60" t="s">
        <v>10</v>
      </c>
      <c r="C60">
        <v>400</v>
      </c>
      <c r="D60" s="108">
        <v>10</v>
      </c>
      <c r="E60">
        <v>40</v>
      </c>
      <c r="F60">
        <v>1</v>
      </c>
      <c r="G60" s="130">
        <v>0.15779092702169625</v>
      </c>
      <c r="I60" s="108">
        <v>45</v>
      </c>
      <c r="J60" s="130">
        <v>44.812623274161737</v>
      </c>
      <c r="K60" s="130">
        <v>4.5</v>
      </c>
      <c r="L60" s="130">
        <v>8</v>
      </c>
      <c r="M60">
        <v>1</v>
      </c>
      <c r="N60" s="108">
        <v>5</v>
      </c>
      <c r="O60" s="108">
        <v>5</v>
      </c>
    </row>
    <row r="61" spans="2:15" x14ac:dyDescent="0.25">
      <c r="B61" t="s">
        <v>10</v>
      </c>
      <c r="C61">
        <v>0</v>
      </c>
      <c r="D61" s="108"/>
      <c r="G61" s="130">
        <v>0</v>
      </c>
      <c r="I61" s="108">
        <v>0</v>
      </c>
      <c r="J61" s="130">
        <v>0</v>
      </c>
      <c r="K61" s="130" t="s">
        <v>78</v>
      </c>
      <c r="L61" s="130" t="e">
        <v>#DIV/0!</v>
      </c>
      <c r="M61">
        <v>0</v>
      </c>
      <c r="N61" s="108" t="e">
        <v>#DIV/0!</v>
      </c>
      <c r="O61" s="108" t="e">
        <v>#DIV/0!</v>
      </c>
    </row>
    <row r="62" spans="2:15" x14ac:dyDescent="0.25">
      <c r="N62" s="108"/>
      <c r="O62" s="108"/>
    </row>
    <row r="63" spans="2:15" x14ac:dyDescent="0.25">
      <c r="B63" t="s">
        <v>4</v>
      </c>
      <c r="N63" s="108"/>
      <c r="O63" s="108"/>
    </row>
    <row r="64" spans="2:15" x14ac:dyDescent="0.25">
      <c r="B64" t="s">
        <v>3</v>
      </c>
      <c r="C64">
        <v>460</v>
      </c>
      <c r="D64" s="108"/>
      <c r="E64">
        <v>460</v>
      </c>
      <c r="G64" s="130">
        <v>0.1814595660749507</v>
      </c>
      <c r="I64" s="108">
        <v>52</v>
      </c>
      <c r="J64" s="130">
        <v>51.534516765286</v>
      </c>
      <c r="L64">
        <v>8.8461538461538467</v>
      </c>
      <c r="M64" t="s">
        <v>29</v>
      </c>
      <c r="O64" s="108">
        <v>9</v>
      </c>
    </row>
    <row r="65" spans="2:15" x14ac:dyDescent="0.25">
      <c r="B65" t="s">
        <v>10</v>
      </c>
      <c r="C65">
        <v>0</v>
      </c>
      <c r="D65" s="108"/>
      <c r="G65" s="130">
        <v>0</v>
      </c>
      <c r="I65" s="108">
        <v>0</v>
      </c>
      <c r="J65" s="130">
        <v>0</v>
      </c>
      <c r="K65" s="130" t="s">
        <v>78</v>
      </c>
      <c r="L65" s="130" t="e">
        <v>#DIV/0!</v>
      </c>
      <c r="M65">
        <v>0</v>
      </c>
      <c r="N65" s="108" t="e">
        <v>#DIV/0!</v>
      </c>
      <c r="O65" s="108" t="e">
        <v>#DIV/0!</v>
      </c>
    </row>
    <row r="66" spans="2:15" x14ac:dyDescent="0.25">
      <c r="N66" s="108"/>
      <c r="O66" s="108"/>
    </row>
    <row r="67" spans="2:15" x14ac:dyDescent="0.25">
      <c r="B67" t="s">
        <v>79</v>
      </c>
      <c r="C67">
        <v>5</v>
      </c>
      <c r="D67" s="108"/>
      <c r="E67">
        <v>5</v>
      </c>
      <c r="G67" s="130">
        <v>1.9723865877712033E-3</v>
      </c>
      <c r="I67" s="108">
        <v>1</v>
      </c>
      <c r="J67" s="130">
        <v>0.56015779092702167</v>
      </c>
      <c r="L67">
        <v>5</v>
      </c>
      <c r="M67" t="s">
        <v>29</v>
      </c>
      <c r="O67" s="108">
        <v>5</v>
      </c>
    </row>
    <row r="68" spans="2:15" x14ac:dyDescent="0.25">
      <c r="B68" t="s">
        <v>80</v>
      </c>
      <c r="C68">
        <v>0</v>
      </c>
      <c r="D68" s="108"/>
      <c r="G68" s="130">
        <v>0</v>
      </c>
      <c r="I68" s="108">
        <v>0</v>
      </c>
      <c r="J68" s="130">
        <v>0</v>
      </c>
      <c r="K68" s="130" t="s">
        <v>78</v>
      </c>
      <c r="L68" s="130" t="e">
        <v>#DIV/0!</v>
      </c>
      <c r="M68">
        <v>0</v>
      </c>
      <c r="N68" s="108" t="e">
        <v>#DIV/0!</v>
      </c>
      <c r="O68" s="108" t="e">
        <v>#DIV/0!</v>
      </c>
    </row>
    <row r="69" spans="2:15" x14ac:dyDescent="0.25">
      <c r="I69" s="108">
        <v>286</v>
      </c>
      <c r="N69" s="108"/>
      <c r="O69" s="108"/>
    </row>
  </sheetData>
  <mergeCells count="7">
    <mergeCell ref="H24:I28"/>
    <mergeCell ref="B30:C39"/>
    <mergeCell ref="E30:F39"/>
    <mergeCell ref="H30:I39"/>
    <mergeCell ref="E41:F50"/>
    <mergeCell ref="B41:C50"/>
    <mergeCell ref="H41:I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Multiple Configuration Template</vt:lpstr>
      <vt:lpstr>Standard Config. Template</vt:lpstr>
      <vt:lpstr>Example Farm 1</vt:lpstr>
      <vt:lpstr>Example Farm 2</vt:lpstr>
    </vt:vector>
  </TitlesOfParts>
  <Company>NPB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niekamps</dc:creator>
  <cp:lastModifiedBy>Euken, Russell M [EXTAG]</cp:lastModifiedBy>
  <cp:lastPrinted>2013-02-05T19:35:44Z</cp:lastPrinted>
  <dcterms:created xsi:type="dcterms:W3CDTF">2007-01-05T15:48:23Z</dcterms:created>
  <dcterms:modified xsi:type="dcterms:W3CDTF">2016-09-30T21:23:03Z</dcterms:modified>
</cp:coreProperties>
</file>